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C:\Users\robert.eatmon\Documents\$-Working Files\NSTI\"/>
    </mc:Choice>
  </mc:AlternateContent>
  <xr:revisionPtr revIDLastSave="0" documentId="13_ncr:1_{94623450-D319-4362-BBD2-8B8D5D849637}" xr6:coauthVersionLast="45" xr6:coauthVersionMax="45" xr10:uidLastSave="{00000000-0000-0000-0000-000000000000}"/>
  <bookViews>
    <workbookView xWindow="-120" yWindow="-120" windowWidth="29040" windowHeight="15840" activeTab="4" xr2:uid="{338CEE86-083E-43EF-8412-D1E7B477EBE9}"/>
  </bookViews>
  <sheets>
    <sheet name="Table A-Staffing" sheetId="2" r:id="rId1"/>
    <sheet name="Table B-IAC" sheetId="3" r:id="rId2"/>
    <sheet name="Table C-Partners" sheetId="4" r:id="rId3"/>
    <sheet name="Table D-Plan" sheetId="5" r:id="rId4"/>
    <sheet name="Table E-Budget" sheetId="1" r:id="rId5"/>
  </sheets>
  <definedNames>
    <definedName name="_xlnm._FilterDatabase" localSheetId="0" hidden="1">'Table A-Staffing'!$AB$1:$AC$53</definedName>
    <definedName name="_xlnm.Print_Titles" localSheetId="0">'Table A-Staffing'!$1:$9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7" i="2" l="1"/>
  <c r="N34" i="2"/>
  <c r="N31" i="2"/>
  <c r="N28" i="2"/>
  <c r="N25" i="2"/>
  <c r="N22" i="2"/>
  <c r="N13" i="2"/>
  <c r="B3" i="5" l="1"/>
  <c r="B4" i="5"/>
  <c r="G4" i="1"/>
  <c r="F4" i="1"/>
  <c r="J15" i="1" l="1"/>
  <c r="I15" i="1"/>
  <c r="H15" i="1"/>
  <c r="G15" i="1"/>
  <c r="E15" i="1"/>
  <c r="C3" i="4"/>
  <c r="B3" i="3"/>
  <c r="K8" i="1"/>
  <c r="B44" i="4"/>
  <c r="B40" i="4"/>
  <c r="B32" i="4"/>
  <c r="B36" i="4"/>
  <c r="B28" i="4"/>
  <c r="B24" i="4"/>
  <c r="B20" i="4"/>
  <c r="B16" i="4"/>
  <c r="B12" i="4"/>
  <c r="F42" i="4"/>
  <c r="E42" i="4"/>
  <c r="D42" i="4"/>
  <c r="C42" i="4"/>
  <c r="B42" i="4"/>
  <c r="F38" i="4"/>
  <c r="E38" i="4"/>
  <c r="D38" i="4"/>
  <c r="C38" i="4"/>
  <c r="B38" i="4"/>
  <c r="F34" i="4"/>
  <c r="E34" i="4"/>
  <c r="D34" i="4"/>
  <c r="C34" i="4"/>
  <c r="B34" i="4"/>
  <c r="F30" i="4"/>
  <c r="E30" i="4"/>
  <c r="D30" i="4"/>
  <c r="C30" i="4"/>
  <c r="B30" i="4"/>
  <c r="F26" i="4"/>
  <c r="E26" i="4"/>
  <c r="D26" i="4"/>
  <c r="C26" i="4"/>
  <c r="B26" i="4"/>
  <c r="F22" i="4"/>
  <c r="E22" i="4"/>
  <c r="D22" i="4"/>
  <c r="C22" i="4"/>
  <c r="B22" i="4"/>
  <c r="F18" i="4"/>
  <c r="E18" i="4"/>
  <c r="D18" i="4"/>
  <c r="C18" i="4"/>
  <c r="B18" i="4"/>
  <c r="F14" i="4"/>
  <c r="E14" i="4"/>
  <c r="D14" i="4"/>
  <c r="C14" i="4"/>
  <c r="B14" i="4"/>
  <c r="F10" i="4"/>
  <c r="E10" i="4"/>
  <c r="D10" i="4"/>
  <c r="C10" i="4"/>
  <c r="B10" i="4"/>
  <c r="C4" i="4"/>
  <c r="B4" i="3"/>
  <c r="K121" i="1" l="1"/>
  <c r="K122" i="1"/>
  <c r="K131" i="1"/>
  <c r="K130" i="1"/>
  <c r="K113" i="1"/>
  <c r="J134" i="1"/>
  <c r="I134" i="1"/>
  <c r="H134" i="1"/>
  <c r="G134" i="1"/>
  <c r="E134" i="1"/>
  <c r="J124" i="1"/>
  <c r="I124" i="1"/>
  <c r="H124" i="1"/>
  <c r="G124" i="1"/>
  <c r="E124" i="1"/>
  <c r="J116" i="1"/>
  <c r="I116" i="1"/>
  <c r="H116" i="1"/>
  <c r="G116" i="1"/>
  <c r="E116" i="1"/>
  <c r="E108" i="1"/>
  <c r="J108" i="1"/>
  <c r="I108" i="1"/>
  <c r="H108" i="1"/>
  <c r="G108" i="1"/>
  <c r="K133" i="1"/>
  <c r="K132" i="1"/>
  <c r="K129" i="1"/>
  <c r="K123" i="1"/>
  <c r="K115" i="1"/>
  <c r="K114" i="1"/>
  <c r="K107" i="1"/>
  <c r="K106" i="1"/>
  <c r="K105" i="1"/>
  <c r="K98" i="1"/>
  <c r="K97" i="1"/>
  <c r="K96" i="1"/>
  <c r="J99" i="1"/>
  <c r="I99" i="1"/>
  <c r="H99" i="1"/>
  <c r="G99" i="1"/>
  <c r="E99" i="1"/>
  <c r="J91" i="1"/>
  <c r="I91" i="1"/>
  <c r="H91" i="1"/>
  <c r="G91" i="1"/>
  <c r="E91" i="1"/>
  <c r="K90" i="1"/>
  <c r="K89" i="1"/>
  <c r="K88" i="1"/>
  <c r="E83" i="1"/>
  <c r="E75" i="1"/>
  <c r="J83" i="1"/>
  <c r="I83" i="1"/>
  <c r="H83" i="1"/>
  <c r="G83" i="1"/>
  <c r="J75" i="1"/>
  <c r="I75" i="1"/>
  <c r="H75" i="1"/>
  <c r="G75" i="1"/>
  <c r="J67" i="1"/>
  <c r="I67" i="1"/>
  <c r="H67" i="1"/>
  <c r="G67" i="1"/>
  <c r="E67" i="1"/>
  <c r="K82" i="1"/>
  <c r="K81" i="1"/>
  <c r="K80" i="1"/>
  <c r="K74" i="1"/>
  <c r="K73" i="1"/>
  <c r="K72" i="1"/>
  <c r="K66" i="1"/>
  <c r="K65" i="1"/>
  <c r="K64" i="1"/>
  <c r="K58" i="1"/>
  <c r="K57" i="1"/>
  <c r="K56" i="1"/>
  <c r="J59" i="1"/>
  <c r="I59" i="1"/>
  <c r="H59" i="1"/>
  <c r="G59" i="1"/>
  <c r="E59" i="1"/>
  <c r="J35" i="1"/>
  <c r="I35" i="1"/>
  <c r="H35" i="1"/>
  <c r="G35" i="1"/>
  <c r="E35" i="1"/>
  <c r="J51" i="1"/>
  <c r="I51" i="1"/>
  <c r="H51" i="1"/>
  <c r="G51" i="1"/>
  <c r="E51" i="1"/>
  <c r="B50" i="1"/>
  <c r="K50" i="1" s="1"/>
  <c r="B49" i="1"/>
  <c r="D49" i="1" s="1"/>
  <c r="B48" i="1"/>
  <c r="D48" i="1" s="1"/>
  <c r="B47" i="1"/>
  <c r="D47" i="1" s="1"/>
  <c r="B46" i="1"/>
  <c r="K46" i="1" s="1"/>
  <c r="B45" i="1"/>
  <c r="D45" i="1" s="1"/>
  <c r="B44" i="1"/>
  <c r="B43" i="1"/>
  <c r="K43" i="1" s="1"/>
  <c r="B42" i="1"/>
  <c r="K42" i="1" s="1"/>
  <c r="B41" i="1"/>
  <c r="K41" i="1" s="1"/>
  <c r="A50" i="1"/>
  <c r="A49" i="1"/>
  <c r="A48" i="1"/>
  <c r="A47" i="1"/>
  <c r="A46" i="1"/>
  <c r="A45" i="1"/>
  <c r="A44" i="1"/>
  <c r="A43" i="1"/>
  <c r="A42" i="1"/>
  <c r="A41" i="1"/>
  <c r="B34" i="1"/>
  <c r="D34" i="1" s="1"/>
  <c r="B33" i="1"/>
  <c r="C33" i="1" s="1"/>
  <c r="B32" i="1"/>
  <c r="C32" i="1" s="1"/>
  <c r="B31" i="1"/>
  <c r="C31" i="1" s="1"/>
  <c r="B30" i="1"/>
  <c r="D30" i="1" s="1"/>
  <c r="B29" i="1"/>
  <c r="C29" i="1" s="1"/>
  <c r="B28" i="1"/>
  <c r="B27" i="1"/>
  <c r="C27" i="1" s="1"/>
  <c r="B26" i="1"/>
  <c r="B25" i="1"/>
  <c r="A34" i="1"/>
  <c r="A33" i="1"/>
  <c r="A32" i="1"/>
  <c r="A31" i="1"/>
  <c r="A30" i="1"/>
  <c r="A29" i="1"/>
  <c r="A28" i="1"/>
  <c r="A27" i="1"/>
  <c r="A26" i="1"/>
  <c r="A25" i="1"/>
  <c r="A1" i="4"/>
  <c r="A1" i="5"/>
  <c r="A1" i="3"/>
  <c r="J37" i="2"/>
  <c r="J34" i="2"/>
  <c r="J31" i="2"/>
  <c r="J28" i="2"/>
  <c r="J25" i="2"/>
  <c r="J22" i="2"/>
  <c r="J19" i="2"/>
  <c r="N19" i="2" s="1"/>
  <c r="J10" i="2"/>
  <c r="N10" i="2" s="1"/>
  <c r="J13" i="2"/>
  <c r="J16" i="2"/>
  <c r="N16" i="2" s="1"/>
  <c r="D25" i="1" l="1"/>
  <c r="K25" i="1"/>
  <c r="I14" i="1"/>
  <c r="G14" i="1"/>
  <c r="H14" i="1"/>
  <c r="J14" i="1"/>
  <c r="H13" i="1"/>
  <c r="G13" i="1"/>
  <c r="G16" i="1" s="1"/>
  <c r="E13" i="1"/>
  <c r="I13" i="1"/>
  <c r="E14" i="1"/>
  <c r="J13" i="1"/>
  <c r="K124" i="1"/>
  <c r="K116" i="1"/>
  <c r="D26" i="1"/>
  <c r="D42" i="1" s="1"/>
  <c r="D28" i="1"/>
  <c r="D44" i="1" s="1"/>
  <c r="D41" i="1"/>
  <c r="K108" i="1"/>
  <c r="K134" i="1"/>
  <c r="K75" i="1"/>
  <c r="K67" i="1"/>
  <c r="K83" i="1"/>
  <c r="K91" i="1"/>
  <c r="K99" i="1"/>
  <c r="K59" i="1"/>
  <c r="D46" i="1"/>
  <c r="D50" i="1"/>
  <c r="K26" i="1"/>
  <c r="K47" i="1"/>
  <c r="K49" i="1"/>
  <c r="K48" i="1"/>
  <c r="K45" i="1"/>
  <c r="K44" i="1"/>
  <c r="K31" i="1"/>
  <c r="D27" i="1"/>
  <c r="D43" i="1" s="1"/>
  <c r="D29" i="1"/>
  <c r="C34" i="1"/>
  <c r="K27" i="1"/>
  <c r="K32" i="1"/>
  <c r="C25" i="1"/>
  <c r="C30" i="1"/>
  <c r="K29" i="1"/>
  <c r="K28" i="1"/>
  <c r="K33" i="1"/>
  <c r="D33" i="1"/>
  <c r="D31" i="1"/>
  <c r="K30" i="1"/>
  <c r="K34" i="1"/>
  <c r="C26" i="1"/>
  <c r="C28" i="1"/>
  <c r="D32" i="1"/>
  <c r="K15" i="1"/>
  <c r="J16" i="1" l="1"/>
  <c r="I16" i="1"/>
  <c r="K14" i="1"/>
  <c r="H16" i="1"/>
  <c r="K13" i="1"/>
  <c r="E16" i="1"/>
  <c r="K51" i="1"/>
  <c r="K35" i="1"/>
  <c r="A1" i="1"/>
  <c r="K16" i="1" l="1"/>
  <c r="C141" i="1"/>
  <c r="C142" i="1" s="1"/>
  <c r="C144" i="1" l="1"/>
  <c r="A144" i="1"/>
  <c r="K144"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FAC1044-F7F8-4E2E-9C92-26C936DA505C}" keepAlive="1" name="Query - Table3" description="Connection to the 'Table3' query in the workbook." type="5" refreshedVersion="6" background="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<sst xmlns="http://schemas.openxmlformats.org/spreadsheetml/2006/main" count="412" uniqueCount="207">
  <si>
    <t>Contractual Services</t>
  </si>
  <si>
    <t>Supplies</t>
  </si>
  <si>
    <t>Total Cost</t>
  </si>
  <si>
    <t>STATE</t>
  </si>
  <si>
    <t>HOST SITE</t>
  </si>
  <si>
    <t>FISCAL YEAR</t>
  </si>
  <si>
    <t>GRANT PROGRAM</t>
  </si>
  <si>
    <t>ASSISTANCE LISTING #</t>
  </si>
  <si>
    <t>Advertising &amp; Outreach</t>
  </si>
  <si>
    <t>Publication &amp; Printing</t>
  </si>
  <si>
    <t>Participant Support Costs</t>
  </si>
  <si>
    <t>Lodging and Facilities</t>
  </si>
  <si>
    <t>Meals &amp; Subsistence</t>
  </si>
  <si>
    <t>Cost Breakdown</t>
  </si>
  <si>
    <t>Budget Narrative</t>
  </si>
  <si>
    <t>Total Funding and Contributions</t>
  </si>
  <si>
    <t>NSTI Funds</t>
  </si>
  <si>
    <t>OJT/SS Funds</t>
  </si>
  <si>
    <t>State/Local Funds</t>
  </si>
  <si>
    <t>In-kind Contribution(s)</t>
  </si>
  <si>
    <t>Narratives and Cost Details</t>
  </si>
  <si>
    <t>Indirect Costs</t>
  </si>
  <si>
    <t>Direct Program Costs</t>
  </si>
  <si>
    <t>Travel Costs</t>
  </si>
  <si>
    <t>Budget Summary</t>
  </si>
  <si>
    <t>Total NSTI Program Cost</t>
  </si>
  <si>
    <t>Justification/Narrative</t>
  </si>
  <si>
    <t>Total Employee Compensation</t>
  </si>
  <si>
    <t>Total Fringe Benefits</t>
  </si>
  <si>
    <t>Host Site:</t>
  </si>
  <si>
    <t>Name:</t>
  </si>
  <si>
    <t>Title:</t>
  </si>
  <si>
    <t>Organization:</t>
  </si>
  <si>
    <t>Proposal Application</t>
  </si>
  <si>
    <t>FY2022 National Summer Transportation Institute (NSTI) Program</t>
  </si>
  <si>
    <t>Personnel Assigned (if known) or provide position</t>
  </si>
  <si>
    <t>OJT/SS</t>
  </si>
  <si>
    <t>504(e)</t>
  </si>
  <si>
    <t>Build Implementation Plan</t>
  </si>
  <si>
    <t>Assigned To:</t>
  </si>
  <si>
    <t>Program Director</t>
  </si>
  <si>
    <t>Action Required:</t>
  </si>
  <si>
    <t>Recruit and Confirm IAC &amp; STI Partners/Sponsors</t>
  </si>
  <si>
    <t>Timeframe:</t>
  </si>
  <si>
    <t>4/1/2020 - 6/1/2020</t>
  </si>
  <si>
    <t>Program Director &amp; University Sponsored Programs</t>
  </si>
  <si>
    <t>Begin Implementation Plan</t>
  </si>
  <si>
    <t>4/15/2020 - 7/3/2020</t>
  </si>
  <si>
    <t>Begin recruitment-develop and distribute materials</t>
  </si>
  <si>
    <t>4/15/2020 - 6/19/2020</t>
  </si>
  <si>
    <t>Preparation for STI</t>
  </si>
  <si>
    <t>Program Director, Program Coordinator</t>
  </si>
  <si>
    <t>5/1/2020 - 6/19/2020</t>
  </si>
  <si>
    <t>Student Selection</t>
  </si>
  <si>
    <t>Program Director, Program Coordinator, &amp; Selection Committee</t>
  </si>
  <si>
    <t>Review/Evaluate Applications, Select &amp; Announce</t>
  </si>
  <si>
    <t>Complete Staff &amp; Intermodal Committee Selection</t>
  </si>
  <si>
    <t>Project Director &amp; Program Coordinator</t>
  </si>
  <si>
    <t>Complete selection of staff ( instructors, mentors, IAC, and add sponsors as necessary)</t>
  </si>
  <si>
    <t>5/1/2020 - 6/5/2020</t>
  </si>
  <si>
    <t>Organize and plan proposed activities</t>
  </si>
  <si>
    <t>Program Director &amp; Program Coordinator</t>
  </si>
  <si>
    <t>Coordinate all on-campus or off-campus gathering (for class instruction) and trainings</t>
  </si>
  <si>
    <t>5/1/2020 - 7/3/2020</t>
  </si>
  <si>
    <t>Campus Arrangements</t>
  </si>
  <si>
    <t>Organize Virtual Programming</t>
  </si>
  <si>
    <t>Position/Title</t>
  </si>
  <si>
    <t>Name</t>
  </si>
  <si>
    <t>Narrative:</t>
  </si>
  <si>
    <t>Jane Smith, Ph.D.</t>
  </si>
  <si>
    <t>Total Est. Cost</t>
  </si>
  <si>
    <t>University Faculty Member</t>
  </si>
  <si>
    <t>Salary</t>
  </si>
  <si>
    <t>Hourly Rate</t>
  </si>
  <si>
    <t>Salary Hours</t>
  </si>
  <si>
    <t>Full time: Week = 40 Hours &amp; Month = 173.33 Hrs</t>
  </si>
  <si>
    <t>Salary Rate</t>
  </si>
  <si>
    <t>Work Hours</t>
  </si>
  <si>
    <t>Hourly Paid Staff</t>
  </si>
  <si>
    <t>Budget Detail</t>
  </si>
  <si>
    <t>John Jones</t>
  </si>
  <si>
    <t>TBD</t>
  </si>
  <si>
    <t>Program Assistant</t>
  </si>
  <si>
    <t>NSTI Program Coordinator</t>
  </si>
  <si>
    <r>
      <t>Affiliation</t>
    </r>
    <r>
      <rPr>
        <b/>
        <sz val="10"/>
        <rFont val="Calibri"/>
        <family val="2"/>
        <scheme val="minor"/>
      </rPr>
      <t xml:space="preserve"> (Faculty, Contract, Student)</t>
    </r>
  </si>
  <si>
    <t>NSTI Hours</t>
  </si>
  <si>
    <t>2 Day Time Counselors</t>
  </si>
  <si>
    <t>University STEM undergrad student</t>
  </si>
  <si>
    <t>University STEM Undergrad students</t>
  </si>
  <si>
    <t>Supervise the 2021 NSTI minor participants during the day hours. Assist with the group project preparation. Plan leadership, recreational and team building activities. Attend all activities, including field trips. 2 STEM undergraduate students (counselors) will work 40 hours per week for 2 weeks at the rate of $10.00 per hour. 
80 hrs  x 2 counselors = 160 hours.  $10 x 160 hours = $1,600.</t>
  </si>
  <si>
    <t>State:</t>
  </si>
  <si>
    <t>Effective Period</t>
  </si>
  <si>
    <t>Total Advertising &amp; Outreach</t>
  </si>
  <si>
    <t>Total Publication &amp; Printing</t>
  </si>
  <si>
    <t>Total Contractual Services</t>
  </si>
  <si>
    <t>Total Supplies</t>
  </si>
  <si>
    <t>Total Travel Costs</t>
  </si>
  <si>
    <t>Total Other Costs</t>
  </si>
  <si>
    <t>Table E - Program  Budget Narrative Worksheet</t>
  </si>
  <si>
    <t>Transportation and Travel (field trips)</t>
  </si>
  <si>
    <t>ST</t>
  </si>
  <si>
    <t>Institution of Higher Education (IHE)</t>
  </si>
  <si>
    <t>In-kind</t>
  </si>
  <si>
    <t>State/Local</t>
  </si>
  <si>
    <t>NSTI Funds Requested</t>
  </si>
  <si>
    <t xml:space="preserve">NSTI Funds </t>
  </si>
  <si>
    <t>NSTI - Hwy Plng &amp; Const Program</t>
  </si>
  <si>
    <t>PROPOSAL/ MOD DATE</t>
  </si>
  <si>
    <t>Title</t>
  </si>
  <si>
    <t>Hours</t>
  </si>
  <si>
    <t>Cost</t>
  </si>
  <si>
    <t>The direct salary or wages paid to host site employees working directly on delivery of the NSTI program are allowable costs provided they meet the requirements in 2 CFR §200.430(h) regarding determining allowable personnel compensation costs for Institutions of Higher Education (IHE). The salary basis for charges to the NSTI by faculty members during the academic year are allowable at the Institutional Base Salary (IBS), which is the annual compensation paid by an IHE for an individual's appointment. In no event will charges to Federal awards, irrespective of the basis of computation, exceed the proportionate share of the IBS for that period unless specifically requested and in accordance with §200.430(h)(4). This principle applies to all members of faculty at an institution. Charges to the NSTI for salaries and wages must be based on records that accurately reflect the work performed. (See §200.430(i) Standards for Documentation of Personnel Expenses.)</t>
  </si>
  <si>
    <t>Title/Position</t>
  </si>
  <si>
    <t>Rate</t>
  </si>
  <si>
    <t>Costs of advertising media and corollary administrative costs associated with the recruitment of personnel to support NSTI and advertising costs associated with NSTI program outreach are allowable costs. Advertising media include magazines, newspapers, radio and television, direct mail, exhibits, and the internet. (§200.421 Advertising and public relations)</t>
  </si>
  <si>
    <t>Direct Mail Cost</t>
  </si>
  <si>
    <t>Newsletter Advertising</t>
  </si>
  <si>
    <t>Publication costs for electronic and print media, including distribution, promotion, and general handling directly related to the NSTI program are allowable. (§200.461 Publication and printing costs.)</t>
  </si>
  <si>
    <t>Employee Compensation (detail cost of employee hourly/monthly rates and number of hours is provided in Table A-Staffing Requirements)</t>
  </si>
  <si>
    <t>Employee Fringe Benefits (provide justification and supporting documentation for any fringe benefit calculations, include cognizant approval)</t>
  </si>
  <si>
    <t>Other Costs</t>
  </si>
  <si>
    <t>The costs of contracts to procure goods or services directly in support of the NSTI program are allowable costs.</t>
  </si>
  <si>
    <t>Expenses for transportation, lodging, subsistence, and related items incurred by host site employees related to the NSTI program is allowable. Travel must be performed in accordance with the Host Site’s written travel policies. NOTE: Travel costs for participants should NOT be recorded here. This is only employee travel.</t>
  </si>
  <si>
    <r>
      <t xml:space="preserve">Enter any other costs not identified. This would included any allowable costs that don't fit the categories above or costs that are unallowable for Federal participation, but may be paid 100% with State/Local/University funds. </t>
    </r>
    <r>
      <rPr>
        <b/>
        <sz val="9"/>
        <rFont val="Calibri"/>
        <family val="2"/>
        <scheme val="minor"/>
      </rPr>
      <t>NOTE:</t>
    </r>
    <r>
      <rPr>
        <sz val="9"/>
        <rFont val="Calibri"/>
        <family val="2"/>
        <scheme val="minor"/>
      </rPr>
      <t xml:space="preserve"> Costs of promotional items and memorabilia, including models, gifts, clothing, and souvenirs are </t>
    </r>
    <r>
      <rPr>
        <b/>
        <sz val="9"/>
        <rFont val="Calibri"/>
        <family val="2"/>
        <scheme val="minor"/>
      </rPr>
      <t>UNALLOWABLE</t>
    </r>
    <r>
      <rPr>
        <sz val="9"/>
        <rFont val="Calibri"/>
        <family val="2"/>
        <scheme val="minor"/>
      </rPr>
      <t xml:space="preserve">. Costs incurred for promotional items must not be charged to the NSTI Program, but these costs may be paid entirely with non-Federal funds. (§200.421(e)(3) Advertising and public relations)  </t>
    </r>
  </si>
  <si>
    <t>DIRECT PROGRAM COSTS</t>
  </si>
  <si>
    <t>PARTICIPANT SUPPORT COSTS</t>
  </si>
  <si>
    <t>INDIRECT COSTS</t>
  </si>
  <si>
    <t>Total Participant Transportation and Travel</t>
  </si>
  <si>
    <t>Total Participant Lodging and Facilities</t>
  </si>
  <si>
    <t>Total Participant Meals &amp; Subsistence</t>
  </si>
  <si>
    <t>Transportation and travel for participants includes stipends for transportation to and from NSTI location for non-Residential programs. Travel for participants to attend residential programs may be provided if necessary and reasonable for the NSTI program. Any travel for participants to attend field trips would also be included in this section.</t>
  </si>
  <si>
    <t>Lodging and facilities costs for residential programs are allowable costs for the NSTI program. Costs should be reasonable and allocable to the NSTI project. Non-residential programs may not charge lodging costs unless an overnight field trip necessitates lodging costs. This must be described in the narrative.</t>
  </si>
  <si>
    <t>Residential Program</t>
  </si>
  <si>
    <t>Recruitment and Outreach Flyers</t>
  </si>
  <si>
    <t>Table D - Implementation Plan</t>
  </si>
  <si>
    <t>Non-Residential Program</t>
  </si>
  <si>
    <t>Table B - Intermodal Advisory Committee (IAC)</t>
  </si>
  <si>
    <t>Host sites are encouraged to establish an Intermodal Advisory Committee (IAC) and select members from a broad spectrum of the transportation community. The FHWA, State DOT, Community Based Organization (CBO), and private industry individuals may participate as members of the IAC.</t>
  </si>
  <si>
    <t>Organization</t>
  </si>
  <si>
    <t>Role and Contribution Narrative</t>
  </si>
  <si>
    <t>Estimated Cost (if any)</t>
  </si>
  <si>
    <t>Donated Funds or Value of Services</t>
  </si>
  <si>
    <t>Name or Contact</t>
  </si>
  <si>
    <t>Other Participant Support Costs</t>
  </si>
  <si>
    <t>Total Other Participant Support Costs</t>
  </si>
  <si>
    <t>Provide any additional participant support costs necessary for the delivery of the NSTI. These may include registration fees associated with field trips, but may not include food. Costs must be reasonable and necessary for the NSTI and related to transportation. Costs associated with field trips, site visits, and tours will also be provided in Table C-Partners &amp; Sponsors. Other costs for participant support must be described in the narrative.</t>
  </si>
  <si>
    <t>Task 1:</t>
  </si>
  <si>
    <t>Task 2:</t>
  </si>
  <si>
    <t>Task 3:</t>
  </si>
  <si>
    <t>Task 4:</t>
  </si>
  <si>
    <t>Task 5:</t>
  </si>
  <si>
    <t>Task 6:</t>
  </si>
  <si>
    <t>Task 7:</t>
  </si>
  <si>
    <t>Task 8:</t>
  </si>
  <si>
    <t>Task 9:</t>
  </si>
  <si>
    <t>Task 10:</t>
  </si>
  <si>
    <t>Work to develop, design, and distribute applications  to targeted students</t>
  </si>
  <si>
    <t>Continue Program planning, staff election, hiring professional development/training</t>
  </si>
  <si>
    <t xml:space="preserve">Host sites should describe all tasks necessary to deliver a successful NSTI Program. The implementation plan should outline the steps the host site will take from concept, recruitment of IAC or partners/sponsors, development of a curriculum, promoting the program, review and selection of applicants and final delivery of the National Summer Transportation Institute program. The tasks and timeframes listed should match with the Statement of Work (SOW) submitted by the host site. </t>
  </si>
  <si>
    <t>Dr. Smith will be responsible for the development of the program, student recruiting process, hiring and training of staff and full organization of the summer camp, including: day to day operations of the NSTI program, providing management and oversight to ensure the major program elements are implemented effectively and efficiently according to the rules - NSTI Desk Reference Regulations, adhere to all applicable Federal, State laws and University institutional, and departmental policies and procedures. From June and July 2021 she will be working after her regular scheduled hours and on weekends. The PI will also provide the supervision of the students and other project personnel. Work involves significant activities performed at a separate operation and is in addition to her primary assignment. Additional Compensation (ECC) is requested.</t>
  </si>
  <si>
    <t>Mr. Jones will collaborate on developing &amp; implementing program curriculum; collaboration with COE faculty members, &amp; the community partners. Provides programmatic support to students with the project. Assists with field trip organization, selection of speakers &amp; presenters. During the camp, July 11 – 25, he will be working after his regular scheduled work hours and on weekends. Work involves significant activities performed at a separate operation and is in addition to his primary assignment. Additional Compensation (ECC) is requested.</t>
  </si>
  <si>
    <t>Virtual Program</t>
  </si>
  <si>
    <t>A University STEM Undergraduate student will be hired to assist in program implementation. The Program Assistant will coordinate each detail of camp activities. Assists with recruitment, accommodation arrangements; communication with schools' officials, students &amp; parents; field trips; opening &amp; closing ceremonies. Assists with all functions of the camp. Assists with data collection &amp; analysis. Provides direct support to the Program Director on daily basis from May through the end of July. 
Program Assistant will work 30 hours/week x 4 weeks = 120 hours/month x 3 months = 360 hours</t>
  </si>
  <si>
    <t>Place an "X" to select the appropriate program type.</t>
  </si>
  <si>
    <t>Distribute costs from Table A-Staffing to the appropriate fund type.</t>
  </si>
  <si>
    <t>Include the personnel details of staff that will be involved in the development, implementation, and delivery of the NSTI project. Provide a narrative description of the duties and responsibilities related to each staff member or position working on the NSTI project and a breakdown of the salary or wage with an estimated amount of time to be billed to the NSTI project. An equitable allocation of cost for salaried employees requires developing an hourly rate and determining the amount of time spent on the project. The NSTI Work Hours and Total Cost will be recorded in Table E-Budget Narrative.</t>
  </si>
  <si>
    <t>State Abbreviation:</t>
  </si>
  <si>
    <t>State Name:</t>
  </si>
  <si>
    <t>State DOT</t>
  </si>
  <si>
    <t>Room and Board for Students</t>
  </si>
  <si>
    <t>Meals for Residential Students &amp; Counselors</t>
  </si>
  <si>
    <t>4 three our trips in Mini Bus</t>
  </si>
  <si>
    <t>Day trip to Train Museum in Mini Bus</t>
  </si>
  <si>
    <t>Train museum registration fee of $10 for 20 attendees for a total of $200.</t>
  </si>
  <si>
    <t>504(e) Funds Added       (NHPP, STBG, HSIP, CMAQ)</t>
  </si>
  <si>
    <t>State DOT/Pass-Through Entity:</t>
  </si>
  <si>
    <t>State of ABC</t>
  </si>
  <si>
    <t>Advertise in several STEM Newsletters and mailed outreach flyers for the NSTI program.</t>
  </si>
  <si>
    <t>Publish and printing outreach flyers for the NSTI program.</t>
  </si>
  <si>
    <t>Supplies include: notebooks, pens, pencils, materials needed for group project, paints, and ID cards for counselors and staff members.
ID Cards $20 per card x 16 Students = $320
Supplies $60 per student x 16 Students = $960</t>
  </si>
  <si>
    <t>Approved Rate:</t>
  </si>
  <si>
    <t>Rate Type:</t>
  </si>
  <si>
    <t>7/1/2020 - 7/31/2023</t>
  </si>
  <si>
    <t>Predetermined Rate</t>
  </si>
  <si>
    <t>Modified Total Direct Cost (MTDC) Base:</t>
  </si>
  <si>
    <t>Indirect Cost Fund Allocation</t>
  </si>
  <si>
    <t>Residential program will provide room and board for students. 10 rooms x $75/day x 14 days=$10,500</t>
  </si>
  <si>
    <t>Residential program will provide meals for 16 students + 4 counselors x 14 days x $34.50 per day = $9,660</t>
  </si>
  <si>
    <t>ID Cards $20 x 16 Students</t>
  </si>
  <si>
    <t>Supplies $60 x 16 Students</t>
  </si>
  <si>
    <t>3-4 Field Trips: 16 students + 4 counselors, locations: 1. International Airport (air traffic &amp; airport operation), No entry fee; 2. Freeway &amp; Arterial System of Transportation (city traffic control &amp; management), No entry fee; 3. Hospital Trauma Center + Police Department (role of emergency taskforce, deployment operations, traffic and pedestrian safety), No entry fee; 4. Rail &amp; Mass Transit Facility (above ground rail mass transit system), No entry fee; State Train Museum (entry fee) – pending the funding availability. Est. cost $4,500 for 4 three hour trips + a day trip to Train Museum.
• $2671 (mini bus) + $1683 (mini bus - one day trip to Train Museum)  For a maximum of 4 Students x $750 per student for flights from Northern part of State. Total $3,000</t>
  </si>
  <si>
    <t>Total Indirect Costs
(Rate x MTDC)</t>
  </si>
  <si>
    <t>State Train Museum</t>
  </si>
  <si>
    <t>State Train Museum Registration Fees $10 X 20</t>
  </si>
  <si>
    <t>Field trip to see State Train Museum</t>
  </si>
  <si>
    <t>Table C - Partners and Sponsors</t>
  </si>
  <si>
    <t>Sub-Agreement with SDOT</t>
  </si>
  <si>
    <t>Flights for four students x $750</t>
  </si>
  <si>
    <t>Effective FY21, The University will be using the following federally approved pooled fringe benefit rates. 
Faculty/Professional Staff (including Postdoctoral Scholars) – 29.9%; Classified Staff – 43.5%; Letter of Appointments (Temporary Professional Staff) – 16.4%; Graduate Assistants – 9.5%; Student or Other Hourly – 4.2%. Approval of Fringe Rates is attached.</t>
  </si>
  <si>
    <t>University F&amp;A cost is calculated using a predetermined rate as stipulated by DHHS Rate Agreement dated 07/22/2020 (DHHS Audit Agency, San Francisco). The on-campus other sponsored program rate of 36% of Modified Total Direct Costs (MTDC) has been effective since 07/01/20. To support the costs for these students, the University has approved a waiver to reduce the F&amp;A rate for the 2022 NSTI to 25% of MTDC.
Total Direct Costs: $45,813.94
Modified Total Direct Cost Base: $18,099.94
Indirect Costs at 15%: $4,524.99</t>
  </si>
  <si>
    <r>
      <t xml:space="preserve">Describe any partners, sponsors, and/or other contributors that will support the delivery of the NSTI Program. This includes individuals or entities that provide support through funding, sharing responsibility for delivering the NSTI program, or contributions in providing information and learning opportunities through presentations, field trips, site visits and/or tours. 
Describe the role and contribution of each partner or sponsor and provide funds or value of donated services and any costs associated with tours or site visits. Any donated funds or value of services should be included in this table and also recorded in the Budget Narrative In-kind Donations or State/Local funds. Costs related to registration fees for tours and site visits should be included in the estimated costs and also in the Budget Narrative </t>
    </r>
    <r>
      <rPr>
        <b/>
        <i/>
        <sz val="10"/>
        <rFont val="Calibri"/>
        <family val="2"/>
        <scheme val="minor"/>
      </rPr>
      <t>Other Participant Support Costs</t>
    </r>
    <r>
      <rPr>
        <b/>
        <sz val="10"/>
        <rFont val="Calibri"/>
        <family val="2"/>
        <scheme val="minor"/>
      </rPr>
      <t>.</t>
    </r>
  </si>
  <si>
    <t>The costs of employee leave, insurance, pensions, and unemployment benefit plans are allowable costs, but fringe benefits must be allocated to Federal awards and all other activities in a consistent and equitable manner. A fringe benefit rate, if applied, must be approved by the cognizant agency for indirect cost. Identifying the total fringe benefit cost for an employee and identifying the equitable proportion that should be applied to the NSTI should be explained and documented in the Justification/Narrative below. (§200.431 Compensation–Fringe Benefits)
Enter the appropriate fringe rate below and it will be applied to the salary entered above to calculate cost. To apply another methodology, describe in the narrative and entered the costs below.</t>
  </si>
  <si>
    <r>
      <t xml:space="preserve">Costs incurred for materials and supplies necessary to carry out the NSTI program are allowable. Supplies are any tangible property with a per unit cost of less than $5,000, and this includes computing devices (computers, laptops, tablets).  In the specific case of computing devices, charging as direct costs is allowable for devices that are essential and allocable to the performance of the NSTI program. (§200.453 Materials and supplies costs, including costs of computing devices) </t>
    </r>
    <r>
      <rPr>
        <b/>
        <sz val="9"/>
        <rFont val="Calibri"/>
        <family val="2"/>
        <scheme val="minor"/>
      </rPr>
      <t>NOTE:</t>
    </r>
    <r>
      <rPr>
        <sz val="9"/>
        <rFont val="Calibri"/>
        <family val="2"/>
        <scheme val="minor"/>
      </rPr>
      <t xml:space="preserve"> If any computing devices will be a proposed cost in delivering a proposed NSTI Program, the applicant must document the essential need, how the computing devices will be used, and ensure the costs of procuring any computing devices does not significantly impact delivery of the overall NSTI Program initiative.</t>
    </r>
  </si>
  <si>
    <t xml:space="preserve">Table A - Staffing Requirements  </t>
  </si>
  <si>
    <t>Indirect or Facilities and Administration (F&amp;A) costs are allowable costs under the NSTI program; however, host sites must have an approved and currently effective indirect cost rate proposal (ICRP) for the indirect costs to be allowable in the budget. The Cognizant Agency for Indirect Cost for Institutions of Higher Education (IHE) is assigned to Department of Health and Human Services (HHS) or the Department of Defense's Office of Naval Research (DOD), normally depending on which of the two agencies (HHS or DOD) provide the most direct Federal funding to the IHE in the most recent three years. Where an IHE only receives Federal funds as a subrecipient, the Pass-Through Entity (PTE), which is the State DOT for the NSTI program, is responsible for determining the appropriate rate in collaboration with the subrecipient, which is either:
           1.  A negotiated indirect cost rate between the PTE or State DOT and host site (predetermined rate, fixed rate with carry forward adjustment, provisional/final rate) ; or
           2.  The de minimis rate of 10% of Modified Total Direct Cost (excludes participant support costs)
Describe if the host Site will be claiming indirect costs and if so, provide an effective and approved Indirect Cost Rate Agreement from the IHE Cognizant Agency for Indirect Cost. If no agreement exists, indirect costs are not allowable unless the De Minimis rate is used. Indirect rates may be applied only to a Modified Total Direct Cost (MTDC) base as defined in §200.1, which excludes Participant Support Costs.
(See §200.332-Requirements for Pass-Through Entities, §200.414-Indirect (F&amp;A) costs, Appendix III to Part 200-Indirect (F&amp;A) Costs Identification and Assignment, and Rate Determination for IHEs)</t>
  </si>
  <si>
    <t>Meals and Subsistence costs are allowable for residential NSTI programs. Meal costs are NOT allowed with Federal funds in non-residential NSTI programs, unless the meal cost can be justified as being beneficial to the program and participants and would be necessary for the successful delivery of the NSTI program. The normal process would be for non-residential students to provide their own lunches or costs of meals may be provided and paid 100% with non-Federal funds.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</si>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</sst>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6" x14ac:knownFonts="1">
    <font>
      <sz val="11"/>
      <color theme="1"/>
      <name val="Calibri"/>
      <family val="2"/>
      <scheme val="minor"/>
    </font>
    <font>
      <sz val="12"/>
      <color theme="1"/>
      <name val="Calibri"/>
      <family val="2"/>
      <scheme val="minor"/>
    </font>
    <font>
      <b/>
      <sz val="14"/>
      <color theme="1"/>
      <name val="Calibri"/>
      <family val="2"/>
      <scheme val="minor"/>
    </font>
    <font>
      <b/>
      <sz val="16"/>
      <color indexed="9"/>
      <name val="Calibri"/>
      <family val="2"/>
      <scheme val="minor"/>
    </font>
    <font>
      <sz val="12"/>
      <name val="Calibri"/>
      <family val="2"/>
      <scheme val="minor"/>
    </font>
    <font>
      <b/>
      <sz val="11"/>
      <name val="Calibri"/>
      <family val="2"/>
      <scheme val="minor"/>
    </font>
    <font>
      <b/>
      <sz val="14"/>
      <name val="Calibri"/>
      <family val="2"/>
      <scheme val="minor"/>
    </font>
    <font>
      <sz val="11"/>
      <name val="Calibri"/>
      <family val="2"/>
      <scheme val="minor"/>
    </font>
    <font>
      <sz val="16"/>
      <color theme="0"/>
      <name val="Calibri"/>
      <family val="2"/>
      <scheme val="minor"/>
    </font>
    <font>
      <b/>
      <sz val="12"/>
      <name val="Calibri"/>
      <family val="2"/>
      <scheme val="minor"/>
    </font>
    <font>
      <b/>
      <sz val="10"/>
      <name val="Calibri"/>
      <family val="2"/>
      <scheme val="minor"/>
    </font>
    <font>
      <b/>
      <sz val="16"/>
      <color theme="0"/>
      <name val="Calibri"/>
      <family val="2"/>
      <scheme val="minor"/>
    </font>
    <font>
      <b/>
      <sz val="9"/>
      <name val="Calibri"/>
      <family val="2"/>
      <scheme val="minor"/>
    </font>
    <font>
      <sz val="10"/>
      <name val="Calibri"/>
      <family val="2"/>
      <scheme val="minor"/>
    </font>
    <font>
      <b/>
      <sz val="11"/>
      <color theme="0"/>
      <name val="Calibri"/>
      <family val="2"/>
      <scheme val="minor"/>
    </font>
    <font>
      <sz val="11"/>
      <color theme="0"/>
      <name val="Calibri"/>
      <family val="2"/>
      <scheme val="minor"/>
    </font>
    <font>
      <sz val="9"/>
      <name val="Calibri"/>
      <family val="2"/>
      <scheme val="minor"/>
    </font>
    <font>
      <sz val="14"/>
      <name val="Calibri"/>
      <family val="2"/>
      <scheme val="minor"/>
    </font>
    <font>
      <b/>
      <sz val="12"/>
      <color theme="0"/>
      <name val="Calibri"/>
      <family val="2"/>
      <scheme val="minor"/>
    </font>
    <font>
      <b/>
      <i/>
      <sz val="10"/>
      <name val="Calibri"/>
      <family val="2"/>
      <scheme val="minor"/>
    </font>
    <font>
      <sz val="14"/>
      <color theme="1"/>
      <name val="Calibri"/>
      <family val="2"/>
      <scheme val="minor"/>
    </font>
    <font>
      <b/>
      <sz val="12"/>
      <color theme="1"/>
      <name val="Calibri"/>
      <family val="2"/>
      <scheme val="minor"/>
    </font>
    <font>
      <b/>
      <sz val="18"/>
      <name val="Calibri"/>
      <family val="2"/>
      <scheme val="minor"/>
    </font>
    <font>
      <b/>
      <sz val="18"/>
      <name val="Perpetua Titling MT"/>
      <family val="1"/>
    </font>
    <font>
      <b/>
      <sz val="16"/>
      <name val="Calibri"/>
      <family val="2"/>
      <scheme val="minor"/>
    </font>
    <font>
      <b/>
      <sz val="16"/>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8" tint="0.79998168889431442"/>
        <bgColor indexed="64"/>
      </patternFill>
    </fill>
  </fills>
  <borders count="4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auto="1"/>
      </left>
      <right style="medium">
        <color auto="1"/>
      </right>
      <top/>
      <bottom style="medium">
        <color auto="1"/>
      </bottom>
      <diagonal/>
    </border>
    <border>
      <left style="medium">
        <color auto="1"/>
      </left>
      <right/>
      <top/>
      <bottom style="thin">
        <color indexed="64"/>
      </bottom>
      <diagonal/>
    </border>
    <border>
      <left/>
      <right style="medium">
        <color indexed="64"/>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s>
  <cellStyleXfs count="1">
    <xf numFmtId="0" fontId="0" fillId="0" borderId="0"/>
  </cellStyleXfs>
  <cellXfs count="379">
    <xf numFmtId="0" fontId="0" fillId="0" borderId="0" xfId="0"/>
    <xf numFmtId="0" fontId="0" fillId="0" borderId="0" xfId="0" applyFont="1"/>
    <xf numFmtId="8" fontId="2" fillId="2" borderId="3" xfId="0" applyNumberFormat="1" applyFont="1" applyFill="1" applyBorder="1" applyProtection="1"/>
    <xf numFmtId="0" fontId="0" fillId="6" borderId="0" xfId="0" applyFont="1" applyFill="1" applyBorder="1" applyProtection="1"/>
    <xf numFmtId="8" fontId="0" fillId="6" borderId="0" xfId="0" applyNumberFormat="1" applyFont="1" applyFill="1" applyBorder="1" applyProtection="1"/>
    <xf numFmtId="0" fontId="7" fillId="6" borderId="0" xfId="0" applyFont="1" applyFill="1" applyBorder="1" applyAlignment="1" applyProtection="1">
      <alignment horizontal="center" wrapText="1"/>
    </xf>
    <xf numFmtId="8" fontId="7" fillId="6" borderId="0" xfId="0" applyNumberFormat="1" applyFont="1" applyFill="1" applyBorder="1" applyAlignment="1" applyProtection="1">
      <alignment horizontal="center"/>
    </xf>
    <xf numFmtId="8" fontId="7" fillId="6" borderId="0" xfId="0" applyNumberFormat="1" applyFont="1" applyFill="1" applyBorder="1" applyAlignment="1" applyProtection="1">
      <alignment horizontal="center" wrapText="1"/>
    </xf>
    <xf numFmtId="8" fontId="10" fillId="3" borderId="3" xfId="0" applyNumberFormat="1" applyFont="1" applyFill="1" applyBorder="1" applyAlignment="1" applyProtection="1">
      <alignment horizontal="right"/>
    </xf>
    <xf numFmtId="8" fontId="10" fillId="3" borderId="3" xfId="0" applyNumberFormat="1" applyFont="1" applyFill="1" applyBorder="1" applyAlignment="1" applyProtection="1">
      <alignment horizontal="right" wrapText="1"/>
    </xf>
    <xf numFmtId="0" fontId="4" fillId="0" borderId="0" xfId="0" applyFont="1" applyFill="1" applyBorder="1" applyProtection="1"/>
    <xf numFmtId="0" fontId="17" fillId="0" borderId="0" xfId="0" applyFont="1" applyFill="1" applyBorder="1" applyProtection="1"/>
    <xf numFmtId="0" fontId="4" fillId="2" borderId="16" xfId="0" applyFont="1" applyFill="1" applyBorder="1" applyAlignment="1" applyProtection="1"/>
    <xf numFmtId="0" fontId="9" fillId="2" borderId="16" xfId="0" applyFont="1" applyFill="1" applyBorder="1" applyAlignment="1" applyProtection="1"/>
    <xf numFmtId="8" fontId="9" fillId="2" borderId="16" xfId="0" applyNumberFormat="1" applyFont="1" applyFill="1" applyBorder="1" applyAlignment="1" applyProtection="1">
      <alignment horizontal="right"/>
    </xf>
    <xf numFmtId="0" fontId="4" fillId="0" borderId="0" xfId="0" applyFont="1" applyFill="1" applyBorder="1" applyAlignment="1" applyProtection="1">
      <alignment vertical="top"/>
    </xf>
    <xf numFmtId="8" fontId="4" fillId="0" borderId="0" xfId="0" applyNumberFormat="1" applyFont="1" applyFill="1" applyBorder="1" applyProtection="1"/>
    <xf numFmtId="2" fontId="4" fillId="0" borderId="0" xfId="0" applyNumberFormat="1" applyFont="1" applyFill="1" applyBorder="1" applyProtection="1"/>
    <xf numFmtId="8" fontId="9" fillId="2" borderId="7" xfId="0" applyNumberFormat="1" applyFont="1" applyFill="1" applyBorder="1" applyAlignment="1" applyProtection="1">
      <alignment horizontal="right"/>
    </xf>
    <xf numFmtId="8" fontId="4" fillId="7" borderId="21" xfId="0" applyNumberFormat="1" applyFont="1" applyFill="1" applyBorder="1" applyProtection="1"/>
    <xf numFmtId="8" fontId="4" fillId="7" borderId="22" xfId="0" applyNumberFormat="1" applyFont="1" applyFill="1" applyBorder="1" applyAlignment="1" applyProtection="1">
      <alignment wrapText="1"/>
    </xf>
    <xf numFmtId="8" fontId="5" fillId="2" borderId="3" xfId="0" applyNumberFormat="1" applyFont="1" applyFill="1" applyBorder="1" applyAlignment="1" applyProtection="1">
      <alignment horizontal="right" wrapText="1"/>
    </xf>
    <xf numFmtId="8" fontId="9" fillId="3" borderId="3" xfId="0" applyNumberFormat="1" applyFont="1" applyFill="1" applyBorder="1" applyAlignment="1" applyProtection="1">
      <alignment horizontal="center" wrapText="1"/>
    </xf>
    <xf numFmtId="8" fontId="9" fillId="3" borderId="1" xfId="0" applyNumberFormat="1" applyFont="1" applyFill="1" applyBorder="1" applyAlignment="1" applyProtection="1">
      <alignment horizontal="center" wrapText="1"/>
    </xf>
    <xf numFmtId="0" fontId="4" fillId="0" borderId="0" xfId="0" applyFont="1" applyFill="1" applyBorder="1" applyAlignment="1" applyProtection="1">
      <alignment vertical="center"/>
    </xf>
    <xf numFmtId="0" fontId="9" fillId="0" borderId="0" xfId="0" applyFont="1" applyFill="1" applyBorder="1" applyProtection="1"/>
    <xf numFmtId="0" fontId="1" fillId="0" borderId="0" xfId="0" applyFont="1" applyFill="1" applyBorder="1" applyProtection="1"/>
    <xf numFmtId="164" fontId="4" fillId="0" borderId="0" xfId="0" applyNumberFormat="1" applyFont="1" applyFill="1" applyBorder="1" applyProtection="1"/>
    <xf numFmtId="8" fontId="5" fillId="3" borderId="10" xfId="0" applyNumberFormat="1" applyFont="1" applyFill="1" applyBorder="1" applyAlignment="1" applyProtection="1">
      <alignment wrapText="1"/>
    </xf>
    <xf numFmtId="8" fontId="5" fillId="3" borderId="10" xfId="0" applyNumberFormat="1" applyFont="1" applyFill="1" applyBorder="1" applyAlignment="1" applyProtection="1">
      <alignment horizontal="right"/>
    </xf>
    <xf numFmtId="0" fontId="5" fillId="3" borderId="12" xfId="0" applyFont="1" applyFill="1" applyBorder="1" applyAlignment="1" applyProtection="1">
      <alignment horizontal="left"/>
    </xf>
    <xf numFmtId="0" fontId="5" fillId="3" borderId="14" xfId="0" applyFont="1" applyFill="1" applyBorder="1" applyAlignment="1" applyProtection="1">
      <alignment horizontal="left"/>
    </xf>
    <xf numFmtId="0" fontId="7" fillId="0" borderId="0" xfId="0" applyFont="1" applyFill="1" applyBorder="1" applyProtection="1"/>
    <xf numFmtId="8" fontId="7" fillId="0" borderId="0" xfId="0" applyNumberFormat="1" applyFont="1" applyFill="1" applyBorder="1" applyProtection="1"/>
    <xf numFmtId="8" fontId="7" fillId="0" borderId="0" xfId="0" applyNumberFormat="1" applyFont="1" applyFill="1" applyBorder="1" applyAlignment="1" applyProtection="1">
      <alignment horizontal="right"/>
    </xf>
    <xf numFmtId="8" fontId="4" fillId="0" borderId="0" xfId="0" applyNumberFormat="1" applyFont="1" applyFill="1" applyBorder="1" applyAlignment="1" applyProtection="1">
      <alignment horizontal="right"/>
    </xf>
    <xf numFmtId="8" fontId="4" fillId="0" borderId="0" xfId="0" applyNumberFormat="1" applyFont="1" applyFill="1" applyBorder="1" applyAlignment="1" applyProtection="1">
      <alignment vertical="top"/>
    </xf>
    <xf numFmtId="8" fontId="4" fillId="0" borderId="0" xfId="0" applyNumberFormat="1" applyFont="1" applyFill="1" applyBorder="1" applyAlignment="1" applyProtection="1">
      <alignment horizontal="right" vertical="top"/>
    </xf>
    <xf numFmtId="0" fontId="6" fillId="2" borderId="3" xfId="0" applyNumberFormat="1" applyFont="1" applyFill="1" applyBorder="1" applyAlignment="1" applyProtection="1">
      <alignment horizontal="center"/>
    </xf>
    <xf numFmtId="8" fontId="20" fillId="7" borderId="3" xfId="0" applyNumberFormat="1" applyFont="1" applyFill="1" applyBorder="1" applyProtection="1"/>
    <xf numFmtId="8" fontId="2" fillId="3" borderId="3" xfId="0" applyNumberFormat="1" applyFont="1" applyFill="1" applyBorder="1" applyProtection="1"/>
    <xf numFmtId="0" fontId="5" fillId="2" borderId="3" xfId="0" applyFont="1" applyFill="1" applyBorder="1" applyAlignment="1" applyProtection="1">
      <alignment horizontal="right"/>
    </xf>
    <xf numFmtId="0" fontId="5" fillId="3" borderId="13" xfId="0" applyFont="1" applyFill="1" applyBorder="1" applyAlignment="1" applyProtection="1">
      <alignment horizontal="left"/>
    </xf>
    <xf numFmtId="0" fontId="5" fillId="2" borderId="1" xfId="0" applyFont="1" applyFill="1" applyBorder="1" applyAlignment="1" applyProtection="1">
      <alignment horizontal="right"/>
    </xf>
    <xf numFmtId="8" fontId="5" fillId="2" borderId="3" xfId="0" applyNumberFormat="1" applyFont="1" applyFill="1" applyBorder="1" applyAlignment="1" applyProtection="1">
      <alignment horizontal="right"/>
    </xf>
    <xf numFmtId="8" fontId="5" fillId="2" borderId="2" xfId="0" applyNumberFormat="1" applyFont="1" applyFill="1" applyBorder="1" applyAlignment="1" applyProtection="1">
      <alignment horizontal="right"/>
    </xf>
    <xf numFmtId="8" fontId="5" fillId="3" borderId="16" xfId="0" applyNumberFormat="1" applyFont="1" applyFill="1" applyBorder="1" applyAlignment="1" applyProtection="1">
      <alignment horizontal="right"/>
    </xf>
    <xf numFmtId="0" fontId="5" fillId="3" borderId="10" xfId="0" applyFont="1" applyFill="1" applyBorder="1" applyAlignment="1" applyProtection="1">
      <alignment horizontal="left"/>
    </xf>
    <xf numFmtId="8" fontId="5" fillId="3" borderId="10" xfId="0" applyNumberFormat="1" applyFont="1" applyFill="1" applyBorder="1" applyAlignment="1" applyProtection="1"/>
    <xf numFmtId="8" fontId="5" fillId="3" borderId="16" xfId="0" applyNumberFormat="1" applyFont="1" applyFill="1" applyBorder="1" applyAlignment="1" applyProtection="1"/>
    <xf numFmtId="0" fontId="14" fillId="8" borderId="8" xfId="0" applyFont="1" applyFill="1" applyBorder="1" applyAlignment="1" applyProtection="1"/>
    <xf numFmtId="0" fontId="14" fillId="8" borderId="5" xfId="0" applyFont="1" applyFill="1" applyBorder="1" applyAlignment="1" applyProtection="1"/>
    <xf numFmtId="8" fontId="14" fillId="8" borderId="11" xfId="0" applyNumberFormat="1" applyFont="1" applyFill="1" applyBorder="1" applyAlignment="1" applyProtection="1">
      <alignment horizontal="right"/>
    </xf>
    <xf numFmtId="8" fontId="14" fillId="8" borderId="3" xfId="0" applyNumberFormat="1" applyFont="1" applyFill="1" applyBorder="1" applyAlignment="1" applyProtection="1">
      <alignment horizontal="right"/>
    </xf>
    <xf numFmtId="0" fontId="14" fillId="8" borderId="8" xfId="0" applyFont="1" applyFill="1" applyBorder="1" applyAlignment="1" applyProtection="1">
      <alignment horizontal="left"/>
    </xf>
    <xf numFmtId="0" fontId="14" fillId="8" borderId="5" xfId="0" applyFont="1" applyFill="1" applyBorder="1" applyAlignment="1" applyProtection="1">
      <alignment horizontal="left"/>
    </xf>
    <xf numFmtId="0" fontId="15" fillId="8" borderId="5" xfId="0" applyFont="1" applyFill="1" applyBorder="1" applyAlignment="1" applyProtection="1">
      <alignment horizontal="left"/>
    </xf>
    <xf numFmtId="0" fontId="18" fillId="8" borderId="8" xfId="0" applyFont="1" applyFill="1" applyBorder="1" applyAlignment="1" applyProtection="1"/>
    <xf numFmtId="8" fontId="14" fillId="8" borderId="5" xfId="0" applyNumberFormat="1" applyFont="1" applyFill="1" applyBorder="1" applyAlignment="1" applyProtection="1"/>
    <xf numFmtId="8" fontId="15" fillId="8" borderId="5" xfId="0" applyNumberFormat="1" applyFont="1" applyFill="1" applyBorder="1" applyAlignment="1" applyProtection="1"/>
    <xf numFmtId="8" fontId="14" fillId="8" borderId="29" xfId="0" applyNumberFormat="1" applyFont="1" applyFill="1" applyBorder="1" applyAlignment="1" applyProtection="1"/>
    <xf numFmtId="0" fontId="18" fillId="8" borderId="1" xfId="0" applyFont="1" applyFill="1" applyBorder="1" applyAlignment="1" applyProtection="1"/>
    <xf numFmtId="0" fontId="14" fillId="8" borderId="4" xfId="0" applyFont="1" applyFill="1" applyBorder="1" applyAlignment="1" applyProtection="1"/>
    <xf numFmtId="8" fontId="14" fillId="8" borderId="4" xfId="0" applyNumberFormat="1" applyFont="1" applyFill="1" applyBorder="1" applyAlignment="1" applyProtection="1"/>
    <xf numFmtId="8" fontId="14" fillId="8" borderId="2" xfId="0" applyNumberFormat="1" applyFont="1" applyFill="1" applyBorder="1" applyAlignment="1" applyProtection="1"/>
    <xf numFmtId="0" fontId="5" fillId="4" borderId="28" xfId="0" applyFont="1" applyFill="1" applyBorder="1" applyAlignment="1" applyProtection="1"/>
    <xf numFmtId="0" fontId="5" fillId="4" borderId="31" xfId="0" applyFont="1" applyFill="1" applyBorder="1" applyAlignment="1" applyProtection="1"/>
    <xf numFmtId="0" fontId="5" fillId="4" borderId="21" xfId="0" applyFont="1" applyFill="1" applyBorder="1" applyAlignment="1" applyProtection="1">
      <alignment horizontal="right"/>
    </xf>
    <xf numFmtId="8" fontId="6" fillId="3" borderId="3" xfId="0" applyNumberFormat="1" applyFont="1" applyFill="1" applyBorder="1" applyAlignment="1" applyProtection="1">
      <alignment horizontal="right" vertical="center" wrapText="1"/>
    </xf>
    <xf numFmtId="8" fontId="6" fillId="3" borderId="3" xfId="0" quotePrefix="1" applyNumberFormat="1" applyFont="1" applyFill="1" applyBorder="1" applyAlignment="1" applyProtection="1">
      <alignment horizontal="right" vertical="center" wrapText="1"/>
    </xf>
    <xf numFmtId="8" fontId="6" fillId="3" borderId="3" xfId="0" applyNumberFormat="1" applyFont="1" applyFill="1" applyBorder="1" applyAlignment="1" applyProtection="1">
      <alignment horizontal="right" vertical="center"/>
    </xf>
    <xf numFmtId="8" fontId="12" fillId="2" borderId="4" xfId="0" applyNumberFormat="1" applyFont="1" applyFill="1" applyBorder="1" applyAlignment="1" applyProtection="1">
      <alignment horizontal="right"/>
    </xf>
    <xf numFmtId="2" fontId="12" fillId="2" borderId="3" xfId="0" applyNumberFormat="1" applyFont="1" applyFill="1" applyBorder="1" applyAlignment="1" applyProtection="1">
      <alignment horizontal="right"/>
    </xf>
    <xf numFmtId="8" fontId="12" fillId="2" borderId="30" xfId="0" applyNumberFormat="1" applyFont="1" applyFill="1" applyBorder="1" applyAlignment="1" applyProtection="1">
      <alignment horizontal="right"/>
    </xf>
    <xf numFmtId="8" fontId="12" fillId="2" borderId="3" xfId="0" applyNumberFormat="1" applyFont="1" applyFill="1" applyBorder="1" applyAlignment="1" applyProtection="1">
      <alignment horizontal="right"/>
    </xf>
    <xf numFmtId="0" fontId="6" fillId="2" borderId="3" xfId="0" applyFont="1" applyFill="1" applyBorder="1" applyAlignment="1">
      <alignment vertical="top"/>
    </xf>
    <xf numFmtId="0" fontId="6" fillId="3" borderId="3" xfId="0" applyFont="1" applyFill="1" applyBorder="1" applyAlignment="1">
      <alignment horizontal="right" vertical="top"/>
    </xf>
    <xf numFmtId="0" fontId="9" fillId="5" borderId="3" xfId="0" applyFont="1" applyFill="1" applyBorder="1" applyAlignment="1">
      <alignment horizontal="left" vertical="top"/>
    </xf>
    <xf numFmtId="0" fontId="4" fillId="5" borderId="3" xfId="0" applyFont="1" applyFill="1" applyBorder="1" applyAlignment="1">
      <alignment vertical="top" wrapText="1"/>
    </xf>
    <xf numFmtId="0" fontId="9" fillId="5" borderId="3" xfId="0" applyFont="1" applyFill="1" applyBorder="1" applyAlignment="1">
      <alignment vertical="top" wrapText="1"/>
    </xf>
    <xf numFmtId="0" fontId="9" fillId="9" borderId="3" xfId="0" applyFont="1" applyFill="1" applyBorder="1" applyAlignment="1">
      <alignment horizontal="right" vertical="top" wrapText="1"/>
    </xf>
    <xf numFmtId="0" fontId="9" fillId="2" borderId="21" xfId="0" applyFont="1" applyFill="1" applyBorder="1" applyAlignment="1">
      <alignment vertical="center" wrapText="1"/>
    </xf>
    <xf numFmtId="0" fontId="21" fillId="2" borderId="21" xfId="0" applyFont="1" applyFill="1" applyBorder="1" applyAlignment="1">
      <alignment vertical="center"/>
    </xf>
    <xf numFmtId="0" fontId="21" fillId="2" borderId="21" xfId="0" applyFont="1" applyFill="1" applyBorder="1" applyAlignment="1">
      <alignment horizontal="right" wrapText="1"/>
    </xf>
    <xf numFmtId="0" fontId="0" fillId="8" borderId="0" xfId="0" applyFont="1" applyFill="1"/>
    <xf numFmtId="0" fontId="0" fillId="8" borderId="0" xfId="0" applyFont="1" applyFill="1" applyAlignment="1">
      <alignment wrapText="1"/>
    </xf>
    <xf numFmtId="0" fontId="9" fillId="9" borderId="3" xfId="0" applyFont="1" applyFill="1" applyBorder="1" applyAlignment="1">
      <alignment horizontal="right" vertical="center" wrapText="1"/>
    </xf>
    <xf numFmtId="0" fontId="9" fillId="9" borderId="3" xfId="0" applyFont="1" applyFill="1" applyBorder="1" applyAlignment="1">
      <alignment horizontal="right" vertical="center"/>
    </xf>
    <xf numFmtId="0" fontId="13" fillId="8" borderId="3" xfId="0" applyFont="1" applyFill="1" applyBorder="1" applyAlignment="1">
      <alignment vertical="center"/>
    </xf>
    <xf numFmtId="0" fontId="4" fillId="8" borderId="3" xfId="0" applyFont="1" applyFill="1" applyBorder="1" applyAlignment="1">
      <alignment horizontal="right" vertical="center"/>
    </xf>
    <xf numFmtId="0" fontId="13" fillId="8" borderId="3" xfId="0" applyFont="1" applyFill="1" applyBorder="1" applyAlignment="1">
      <alignment horizontal="left" vertical="center" wrapText="1"/>
    </xf>
    <xf numFmtId="0" fontId="13" fillId="10" borderId="21" xfId="0" applyFont="1" applyFill="1" applyBorder="1" applyProtection="1">
      <protection locked="0"/>
    </xf>
    <xf numFmtId="40" fontId="4" fillId="10" borderId="21" xfId="0" applyNumberFormat="1" applyFont="1" applyFill="1" applyBorder="1" applyAlignment="1" applyProtection="1">
      <alignment horizontal="right"/>
      <protection locked="0"/>
    </xf>
    <xf numFmtId="8" fontId="4" fillId="10" borderId="29" xfId="0" applyNumberFormat="1" applyFont="1" applyFill="1" applyBorder="1" applyProtection="1">
      <protection locked="0"/>
    </xf>
    <xf numFmtId="0" fontId="4" fillId="10" borderId="3" xfId="0" applyFont="1" applyFill="1" applyBorder="1" applyAlignment="1" applyProtection="1">
      <alignment vertical="top" wrapText="1"/>
      <protection locked="0"/>
    </xf>
    <xf numFmtId="164" fontId="0" fillId="10" borderId="3" xfId="0" applyNumberFormat="1" applyFont="1" applyFill="1" applyBorder="1" applyAlignment="1" applyProtection="1">
      <alignment vertical="center"/>
      <protection locked="0"/>
    </xf>
    <xf numFmtId="0" fontId="13" fillId="10" borderId="3" xfId="0" applyFont="1" applyFill="1" applyBorder="1" applyAlignment="1" applyProtection="1">
      <alignment horizontal="left" vertical="center" wrapText="1"/>
      <protection locked="0"/>
    </xf>
    <xf numFmtId="49" fontId="13" fillId="10" borderId="3" xfId="0" applyNumberFormat="1" applyFont="1" applyFill="1" applyBorder="1" applyAlignment="1" applyProtection="1">
      <alignment horizontal="left" vertical="center" wrapText="1"/>
      <protection locked="0"/>
    </xf>
    <xf numFmtId="49" fontId="4" fillId="10" borderId="3" xfId="0" applyNumberFormat="1" applyFont="1" applyFill="1" applyBorder="1" applyAlignment="1" applyProtection="1">
      <alignment horizontal="left" vertical="center" wrapText="1"/>
      <protection locked="0"/>
    </xf>
    <xf numFmtId="49" fontId="0" fillId="10" borderId="3" xfId="0" applyNumberFormat="1" applyFont="1" applyFill="1" applyBorder="1" applyAlignment="1" applyProtection="1">
      <alignment horizontal="left" vertical="center" wrapText="1"/>
      <protection locked="0"/>
    </xf>
    <xf numFmtId="49" fontId="7" fillId="10" borderId="3" xfId="0" applyNumberFormat="1" applyFont="1" applyFill="1" applyBorder="1" applyAlignment="1" applyProtection="1">
      <alignment horizontal="left" vertical="center" wrapText="1"/>
      <protection locked="0"/>
    </xf>
    <xf numFmtId="0" fontId="13" fillId="10" borderId="21" xfId="0" applyFont="1" applyFill="1" applyBorder="1" applyAlignment="1" applyProtection="1">
      <alignment vertical="center"/>
      <protection locked="0"/>
    </xf>
    <xf numFmtId="40" fontId="4" fillId="10" borderId="21" xfId="0" applyNumberFormat="1" applyFont="1" applyFill="1" applyBorder="1" applyAlignment="1" applyProtection="1">
      <alignment horizontal="right" vertical="center"/>
      <protection locked="0"/>
    </xf>
    <xf numFmtId="8" fontId="4" fillId="7" borderId="21" xfId="0" applyNumberFormat="1" applyFont="1" applyFill="1" applyBorder="1" applyAlignment="1" applyProtection="1">
      <alignment vertical="center"/>
    </xf>
    <xf numFmtId="8" fontId="4" fillId="10" borderId="29" xfId="0" applyNumberFormat="1" applyFont="1" applyFill="1" applyBorder="1" applyAlignment="1" applyProtection="1">
      <alignment vertical="center"/>
      <protection locked="0"/>
    </xf>
    <xf numFmtId="8" fontId="4" fillId="7" borderId="22" xfId="0" applyNumberFormat="1" applyFont="1" applyFill="1" applyBorder="1" applyAlignment="1" applyProtection="1">
      <alignment vertical="center" wrapText="1"/>
    </xf>
    <xf numFmtId="8" fontId="25" fillId="3" borderId="3" xfId="0" applyNumberFormat="1" applyFont="1" applyFill="1" applyBorder="1" applyProtection="1"/>
    <xf numFmtId="0" fontId="7" fillId="7" borderId="3" xfId="0" applyFont="1" applyFill="1" applyBorder="1" applyAlignment="1" applyProtection="1"/>
    <xf numFmtId="0" fontId="16" fillId="7" borderId="3" xfId="0" applyFont="1" applyFill="1" applyBorder="1" applyAlignment="1" applyProtection="1">
      <alignment wrapText="1"/>
    </xf>
    <xf numFmtId="2" fontId="7" fillId="7" borderId="3" xfId="0" applyNumberFormat="1" applyFont="1" applyFill="1" applyBorder="1" applyAlignment="1" applyProtection="1">
      <alignment wrapText="1"/>
    </xf>
    <xf numFmtId="8" fontId="7" fillId="7" borderId="3" xfId="0" applyNumberFormat="1" applyFont="1" applyFill="1" applyBorder="1" applyAlignment="1" applyProtection="1">
      <alignment wrapText="1"/>
    </xf>
    <xf numFmtId="0" fontId="16" fillId="7" borderId="3" xfId="0" applyFont="1" applyFill="1" applyBorder="1" applyAlignment="1" applyProtection="1"/>
    <xf numFmtId="8" fontId="7" fillId="7" borderId="3" xfId="0" applyNumberFormat="1" applyFont="1" applyFill="1" applyBorder="1" applyAlignment="1" applyProtection="1"/>
    <xf numFmtId="0" fontId="22" fillId="7" borderId="5" xfId="0" applyFont="1" applyFill="1" applyBorder="1" applyAlignment="1" applyProtection="1">
      <alignment horizontal="right" vertical="center" wrapText="1"/>
    </xf>
    <xf numFmtId="49" fontId="23" fillId="10" borderId="35" xfId="0" applyNumberFormat="1" applyFont="1" applyFill="1" applyBorder="1" applyAlignment="1" applyProtection="1">
      <alignment horizontal="center" vertical="center" wrapText="1"/>
      <protection locked="0"/>
    </xf>
    <xf numFmtId="0" fontId="22" fillId="7" borderId="36" xfId="0" applyFont="1" applyFill="1" applyBorder="1" applyAlignment="1" applyProtection="1">
      <alignment horizontal="right" vertical="top" wrapText="1"/>
    </xf>
    <xf numFmtId="0" fontId="22" fillId="7" borderId="5" xfId="0" applyFont="1" applyFill="1" applyBorder="1" applyAlignment="1" applyProtection="1">
      <alignment horizontal="right" vertical="top"/>
    </xf>
    <xf numFmtId="0" fontId="22" fillId="7" borderId="5" xfId="0" applyFont="1" applyFill="1" applyBorder="1" applyAlignment="1" applyProtection="1">
      <alignment vertical="top" wrapText="1"/>
    </xf>
    <xf numFmtId="0" fontId="22" fillId="7" borderId="37" xfId="0" applyFont="1" applyFill="1" applyBorder="1" applyAlignment="1" applyProtection="1">
      <alignment horizontal="right" vertical="top"/>
    </xf>
    <xf numFmtId="0" fontId="4" fillId="7" borderId="9" xfId="0" applyFont="1" applyFill="1" applyBorder="1" applyAlignment="1" applyProtection="1">
      <alignment vertical="top" wrapText="1"/>
    </xf>
    <xf numFmtId="0" fontId="10" fillId="7" borderId="5" xfId="0" applyFont="1" applyFill="1" applyBorder="1" applyAlignment="1" applyProtection="1">
      <alignment horizontal="right" vertical="center" wrapText="1"/>
    </xf>
    <xf numFmtId="8" fontId="24" fillId="2" borderId="3" xfId="0" applyNumberFormat="1" applyFont="1" applyFill="1" applyBorder="1" applyAlignment="1" applyProtection="1"/>
    <xf numFmtId="0" fontId="6" fillId="2" borderId="3" xfId="0" applyNumberFormat="1" applyFont="1" applyFill="1" applyBorder="1" applyAlignment="1">
      <alignment vertical="top"/>
    </xf>
    <xf numFmtId="0" fontId="6" fillId="2" borderId="1" xfId="0" applyFont="1" applyFill="1" applyBorder="1" applyAlignment="1" applyProtection="1">
      <alignment horizontal="right" wrapText="1"/>
    </xf>
    <xf numFmtId="49" fontId="6" fillId="10" borderId="2" xfId="0" applyNumberFormat="1" applyFont="1" applyFill="1" applyBorder="1" applyAlignment="1" applyProtection="1">
      <alignment horizontal="center" vertical="top"/>
      <protection locked="0"/>
    </xf>
    <xf numFmtId="0" fontId="12" fillId="7" borderId="15" xfId="0" applyFont="1" applyFill="1" applyBorder="1" applyAlignment="1" applyProtection="1"/>
    <xf numFmtId="0" fontId="12" fillId="7" borderId="7" xfId="0" applyFont="1" applyFill="1" applyBorder="1" applyAlignment="1" applyProtection="1"/>
    <xf numFmtId="0" fontId="5" fillId="3" borderId="28" xfId="0" applyFont="1" applyFill="1" applyBorder="1" applyAlignment="1" applyProtection="1"/>
    <xf numFmtId="0" fontId="5" fillId="3" borderId="31" xfId="0" applyFont="1" applyFill="1" applyBorder="1" applyAlignment="1" applyProtection="1"/>
    <xf numFmtId="0" fontId="5" fillId="3" borderId="21" xfId="0" applyFont="1" applyFill="1" applyBorder="1" applyAlignment="1" applyProtection="1">
      <alignment horizontal="right"/>
    </xf>
    <xf numFmtId="8" fontId="5" fillId="3" borderId="11" xfId="0" applyNumberFormat="1" applyFont="1" applyFill="1" applyBorder="1" applyAlignment="1" applyProtection="1">
      <alignment horizontal="right"/>
    </xf>
    <xf numFmtId="14" fontId="6" fillId="10" borderId="3" xfId="0" applyNumberFormat="1" applyFont="1" applyFill="1" applyBorder="1" applyAlignment="1" applyProtection="1">
      <alignment horizontal="center"/>
      <protection locked="0"/>
    </xf>
    <xf numFmtId="8" fontId="24" fillId="10" borderId="3" xfId="0" applyNumberFormat="1" applyFont="1" applyFill="1" applyBorder="1" applyAlignment="1" applyProtection="1">
      <protection locked="0"/>
    </xf>
    <xf numFmtId="8" fontId="7" fillId="10" borderId="3" xfId="0" applyNumberFormat="1" applyFont="1" applyFill="1" applyBorder="1" applyAlignment="1" applyProtection="1">
      <alignment wrapText="1"/>
      <protection locked="0"/>
    </xf>
    <xf numFmtId="10" fontId="7" fillId="10" borderId="3" xfId="0" applyNumberFormat="1" applyFont="1" applyFill="1" applyBorder="1" applyAlignment="1" applyProtection="1">
      <protection locked="0"/>
    </xf>
    <xf numFmtId="8" fontId="7" fillId="10" borderId="3" xfId="0" applyNumberFormat="1" applyFont="1" applyFill="1" applyBorder="1" applyAlignment="1" applyProtection="1">
      <protection locked="0"/>
    </xf>
    <xf numFmtId="8" fontId="7" fillId="10" borderId="11" xfId="0" applyNumberFormat="1" applyFont="1" applyFill="1" applyBorder="1" applyAlignment="1" applyProtection="1">
      <alignment wrapText="1"/>
      <protection locked="0"/>
    </xf>
    <xf numFmtId="0" fontId="6" fillId="2" borderId="1" xfId="0" applyNumberFormat="1" applyFont="1" applyFill="1" applyBorder="1" applyAlignment="1" applyProtection="1">
      <alignment horizontal="center" wrapText="1"/>
    </xf>
    <xf numFmtId="0" fontId="11" fillId="6" borderId="17"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18" xfId="0" applyFont="1" applyFill="1" applyBorder="1" applyAlignment="1" applyProtection="1">
      <alignment horizontal="center" vertical="center" wrapText="1"/>
    </xf>
    <xf numFmtId="0" fontId="16" fillId="10" borderId="25"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protection locked="0"/>
    </xf>
    <xf numFmtId="0" fontId="16" fillId="10" borderId="27" xfId="0" applyFont="1" applyFill="1" applyBorder="1" applyAlignment="1" applyProtection="1">
      <alignment horizontal="left" vertical="top"/>
      <protection locked="0"/>
    </xf>
    <xf numFmtId="0" fontId="4" fillId="7" borderId="20" xfId="0" applyFont="1" applyFill="1" applyBorder="1" applyAlignment="1" applyProtection="1">
      <alignment horizontal="center" vertical="center" wrapText="1"/>
    </xf>
    <xf numFmtId="0" fontId="4" fillId="7" borderId="23" xfId="0" applyFont="1" applyFill="1" applyBorder="1" applyAlignment="1" applyProtection="1">
      <alignment horizontal="center" vertical="center" wrapText="1"/>
    </xf>
    <xf numFmtId="0" fontId="4" fillId="7" borderId="24" xfId="0" applyFont="1" applyFill="1" applyBorder="1" applyAlignment="1" applyProtection="1">
      <alignment horizontal="center" vertical="center" wrapText="1"/>
    </xf>
    <xf numFmtId="0" fontId="9" fillId="3" borderId="1" xfId="0" applyFont="1" applyFill="1" applyBorder="1" applyAlignment="1" applyProtection="1">
      <alignment horizontal="left" vertical="top"/>
    </xf>
    <xf numFmtId="0" fontId="9" fillId="3" borderId="4" xfId="0" applyFont="1" applyFill="1" applyBorder="1" applyAlignment="1" applyProtection="1">
      <alignment horizontal="left" vertical="top"/>
    </xf>
    <xf numFmtId="0" fontId="9" fillId="3" borderId="5" xfId="0" applyFont="1" applyFill="1" applyBorder="1" applyAlignment="1" applyProtection="1">
      <alignment horizontal="left" vertical="top"/>
    </xf>
    <xf numFmtId="0" fontId="9" fillId="3" borderId="2" xfId="0" applyFont="1" applyFill="1" applyBorder="1" applyAlignment="1" applyProtection="1">
      <alignment horizontal="left" vertical="top"/>
    </xf>
    <xf numFmtId="0" fontId="12" fillId="7" borderId="15" xfId="0" applyFont="1" applyFill="1" applyBorder="1" applyAlignment="1" applyProtection="1"/>
    <xf numFmtId="0" fontId="12" fillId="7" borderId="7" xfId="0" applyFont="1" applyFill="1" applyBorder="1" applyAlignment="1" applyProtection="1"/>
    <xf numFmtId="0" fontId="13" fillId="10" borderId="28" xfId="0" applyFont="1" applyFill="1" applyBorder="1" applyAlignment="1" applyProtection="1">
      <alignment vertical="center"/>
      <protection locked="0"/>
    </xf>
    <xf numFmtId="0" fontId="13" fillId="10" borderId="29" xfId="0" applyFont="1" applyFill="1" applyBorder="1" applyAlignment="1" applyProtection="1">
      <alignment vertical="center"/>
      <protection locked="0"/>
    </xf>
    <xf numFmtId="0" fontId="9" fillId="2" borderId="12" xfId="0" applyFont="1" applyFill="1" applyBorder="1" applyAlignment="1" applyProtection="1"/>
    <xf numFmtId="0" fontId="9" fillId="2" borderId="13" xfId="0" applyFont="1" applyFill="1" applyBorder="1" applyAlignment="1" applyProtection="1"/>
    <xf numFmtId="0" fontId="4" fillId="7" borderId="38" xfId="0" applyFont="1" applyFill="1" applyBorder="1" applyAlignment="1" applyProtection="1">
      <alignment vertical="center" wrapText="1"/>
    </xf>
    <xf numFmtId="0" fontId="4" fillId="7" borderId="39" xfId="0" applyFont="1" applyFill="1" applyBorder="1" applyAlignment="1" applyProtection="1">
      <alignment vertical="center" wrapText="1"/>
    </xf>
    <xf numFmtId="0" fontId="4" fillId="7" borderId="40" xfId="0" applyFont="1" applyFill="1" applyBorder="1" applyAlignment="1" applyProtection="1">
      <alignment vertical="center" wrapText="1"/>
    </xf>
    <xf numFmtId="49" fontId="6" fillId="2" borderId="1" xfId="0" applyNumberFormat="1" applyFont="1" applyFill="1" applyBorder="1" applyAlignment="1" applyProtection="1">
      <alignment horizontal="right" vertical="top"/>
    </xf>
    <xf numFmtId="49" fontId="6" fillId="2" borderId="4" xfId="0" applyNumberFormat="1" applyFont="1" applyFill="1" applyBorder="1" applyAlignment="1" applyProtection="1">
      <alignment horizontal="right" vertical="top"/>
    </xf>
    <xf numFmtId="49" fontId="6" fillId="2" borderId="6" xfId="0" applyNumberFormat="1" applyFont="1" applyFill="1" applyBorder="1" applyAlignment="1" applyProtection="1">
      <alignment horizontal="right" vertical="top"/>
    </xf>
    <xf numFmtId="49" fontId="6" fillId="2" borderId="15" xfId="0" applyNumberFormat="1" applyFont="1" applyFill="1" applyBorder="1" applyAlignment="1" applyProtection="1">
      <alignment horizontal="right" vertical="top"/>
    </xf>
    <xf numFmtId="0" fontId="11" fillId="6" borderId="19" xfId="0" applyFont="1" applyFill="1" applyBorder="1" applyAlignment="1" applyProtection="1">
      <alignment horizontal="center" vertical="center" wrapText="1"/>
    </xf>
    <xf numFmtId="0" fontId="8" fillId="6" borderId="19" xfId="0" applyFont="1" applyFill="1" applyBorder="1" applyAlignment="1" applyProtection="1">
      <alignment horizontal="center" vertical="center"/>
    </xf>
    <xf numFmtId="0" fontId="11" fillId="6" borderId="11" xfId="0" applyFont="1" applyFill="1" applyBorder="1" applyAlignment="1" applyProtection="1">
      <alignment horizontal="center" vertical="center" wrapText="1"/>
    </xf>
    <xf numFmtId="0" fontId="11" fillId="6" borderId="11" xfId="0" applyFont="1" applyFill="1" applyBorder="1" applyAlignment="1" applyProtection="1">
      <alignment horizontal="center"/>
    </xf>
    <xf numFmtId="0" fontId="10" fillId="2" borderId="8" xfId="0" applyFont="1" applyFill="1" applyBorder="1" applyAlignment="1" applyProtection="1">
      <alignment horizontal="right" vertical="center" wrapText="1"/>
    </xf>
    <xf numFmtId="0" fontId="10" fillId="2" borderId="9" xfId="0" applyFont="1" applyFill="1" applyBorder="1" applyAlignment="1" applyProtection="1">
      <alignment horizontal="right" vertical="center" wrapText="1"/>
    </xf>
    <xf numFmtId="8" fontId="12" fillId="2" borderId="1" xfId="0" applyNumberFormat="1" applyFont="1" applyFill="1" applyBorder="1" applyAlignment="1" applyProtection="1">
      <alignment horizontal="center"/>
    </xf>
    <xf numFmtId="8" fontId="12" fillId="2" borderId="4" xfId="0" applyNumberFormat="1" applyFont="1" applyFill="1" applyBorder="1" applyAlignment="1" applyProtection="1">
      <alignment horizontal="center"/>
    </xf>
    <xf numFmtId="8" fontId="12" fillId="2" borderId="2" xfId="0" applyNumberFormat="1" applyFont="1" applyFill="1" applyBorder="1" applyAlignment="1" applyProtection="1">
      <alignment horizontal="center"/>
    </xf>
    <xf numFmtId="8" fontId="4" fillId="10" borderId="28" xfId="0" applyNumberFormat="1" applyFont="1" applyFill="1" applyBorder="1" applyAlignment="1" applyProtection="1">
      <alignment vertical="center"/>
      <protection locked="0"/>
    </xf>
    <xf numFmtId="8" fontId="4" fillId="10" borderId="29" xfId="0" applyNumberFormat="1" applyFont="1" applyFill="1" applyBorder="1" applyAlignment="1" applyProtection="1">
      <alignment vertical="center"/>
      <protection locked="0"/>
    </xf>
    <xf numFmtId="8" fontId="9" fillId="2" borderId="12" xfId="0" applyNumberFormat="1" applyFont="1" applyFill="1" applyBorder="1" applyAlignment="1" applyProtection="1">
      <alignment horizontal="right"/>
    </xf>
    <xf numFmtId="8" fontId="9" fillId="2" borderId="13" xfId="0" applyNumberFormat="1" applyFont="1" applyFill="1" applyBorder="1" applyAlignment="1" applyProtection="1">
      <alignment horizontal="right"/>
    </xf>
    <xf numFmtId="0" fontId="6" fillId="10" borderId="4" xfId="0" applyFont="1" applyFill="1" applyBorder="1" applyAlignment="1" applyProtection="1">
      <alignment wrapText="1"/>
      <protection locked="0"/>
    </xf>
    <xf numFmtId="0" fontId="6" fillId="10" borderId="2" xfId="0" applyFont="1" applyFill="1" applyBorder="1" applyAlignment="1" applyProtection="1">
      <alignment wrapText="1"/>
      <protection locked="0"/>
    </xf>
    <xf numFmtId="0" fontId="6" fillId="10" borderId="15" xfId="0" applyFont="1" applyFill="1" applyBorder="1" applyAlignment="1" applyProtection="1">
      <alignment wrapText="1"/>
      <protection locked="0"/>
    </xf>
    <xf numFmtId="0" fontId="6" fillId="10" borderId="7" xfId="0" applyFont="1" applyFill="1" applyBorder="1" applyAlignment="1" applyProtection="1">
      <alignment wrapText="1"/>
      <protection locked="0"/>
    </xf>
    <xf numFmtId="0" fontId="6" fillId="2" borderId="1" xfId="0" applyFont="1" applyFill="1" applyBorder="1" applyAlignment="1" applyProtection="1">
      <alignment horizontal="right"/>
    </xf>
    <xf numFmtId="0" fontId="6" fillId="2" borderId="4" xfId="0" applyFont="1" applyFill="1" applyBorder="1" applyAlignment="1" applyProtection="1">
      <alignment horizontal="right"/>
    </xf>
    <xf numFmtId="2" fontId="9" fillId="2" borderId="12" xfId="0" applyNumberFormat="1" applyFont="1" applyFill="1" applyBorder="1" applyAlignment="1" applyProtection="1">
      <alignment horizontal="right"/>
    </xf>
    <xf numFmtId="2" fontId="9" fillId="2" borderId="13" xfId="0" applyNumberFormat="1" applyFont="1" applyFill="1" applyBorder="1" applyAlignment="1" applyProtection="1">
      <alignment horizontal="right"/>
    </xf>
    <xf numFmtId="2" fontId="4" fillId="10" borderId="28" xfId="0" applyNumberFormat="1" applyFont="1" applyFill="1" applyBorder="1" applyAlignment="1" applyProtection="1">
      <alignment vertical="center"/>
      <protection locked="0"/>
    </xf>
    <xf numFmtId="2" fontId="4" fillId="10" borderId="29" xfId="0" applyNumberFormat="1" applyFont="1" applyFill="1" applyBorder="1" applyAlignment="1" applyProtection="1">
      <alignment vertical="center"/>
      <protection locked="0"/>
    </xf>
    <xf numFmtId="0" fontId="12" fillId="7" borderId="6" xfId="0" applyFont="1" applyFill="1" applyBorder="1" applyAlignment="1" applyProtection="1"/>
    <xf numFmtId="0" fontId="13" fillId="10" borderId="28" xfId="0" applyFont="1" applyFill="1" applyBorder="1" applyAlignment="1" applyProtection="1">
      <protection locked="0"/>
    </xf>
    <xf numFmtId="0" fontId="13" fillId="10" borderId="29" xfId="0" applyFont="1" applyFill="1" applyBorder="1" applyAlignment="1" applyProtection="1">
      <protection locked="0"/>
    </xf>
    <xf numFmtId="8" fontId="4" fillId="10" borderId="28" xfId="0" applyNumberFormat="1" applyFont="1" applyFill="1" applyBorder="1" applyAlignment="1" applyProtection="1">
      <protection locked="0"/>
    </xf>
    <xf numFmtId="8" fontId="4" fillId="10" borderId="29" xfId="0" applyNumberFormat="1" applyFont="1" applyFill="1" applyBorder="1" applyAlignment="1" applyProtection="1">
      <protection locked="0"/>
    </xf>
    <xf numFmtId="2" fontId="4" fillId="10" borderId="28" xfId="0" applyNumberFormat="1" applyFont="1" applyFill="1" applyBorder="1" applyAlignment="1" applyProtection="1">
      <protection locked="0"/>
    </xf>
    <xf numFmtId="2" fontId="4" fillId="10" borderId="29" xfId="0" applyNumberFormat="1" applyFont="1" applyFill="1" applyBorder="1" applyAlignment="1" applyProtection="1">
      <protection locked="0"/>
    </xf>
    <xf numFmtId="0" fontId="13" fillId="10" borderId="28" xfId="0" applyFont="1" applyFill="1" applyBorder="1" applyAlignment="1" applyProtection="1">
      <alignment wrapText="1"/>
      <protection locked="0"/>
    </xf>
    <xf numFmtId="0" fontId="13" fillId="10" borderId="29" xfId="0" applyFont="1" applyFill="1" applyBorder="1" applyAlignment="1" applyProtection="1">
      <alignment wrapText="1"/>
      <protection locked="0"/>
    </xf>
    <xf numFmtId="0" fontId="13" fillId="10" borderId="28" xfId="0" applyFont="1" applyFill="1" applyBorder="1" applyAlignment="1" applyProtection="1">
      <alignment vertical="center" wrapText="1"/>
      <protection locked="0"/>
    </xf>
    <xf numFmtId="0" fontId="13" fillId="10" borderId="29" xfId="0" applyFont="1" applyFill="1" applyBorder="1" applyAlignment="1" applyProtection="1">
      <alignment vertical="center" wrapText="1"/>
      <protection locked="0"/>
    </xf>
    <xf numFmtId="0" fontId="10" fillId="7" borderId="3" xfId="0" applyFont="1" applyFill="1" applyBorder="1" applyAlignment="1">
      <alignment horizontal="left" vertical="top" wrapText="1"/>
    </xf>
    <xf numFmtId="0" fontId="3" fillId="6" borderId="0" xfId="0" applyFont="1" applyFill="1" applyBorder="1" applyAlignment="1" applyProtection="1">
      <alignment horizontal="center" vertical="center" wrapText="1"/>
    </xf>
    <xf numFmtId="0" fontId="3" fillId="6" borderId="5" xfId="0" applyFont="1" applyFill="1" applyBorder="1" applyAlignment="1" applyProtection="1">
      <alignment horizontal="center" vertical="center" wrapText="1"/>
    </xf>
    <xf numFmtId="49" fontId="13" fillId="10" borderId="25" xfId="0" applyNumberFormat="1" applyFont="1" applyFill="1" applyBorder="1" applyAlignment="1" applyProtection="1">
      <alignment vertical="top" wrapText="1"/>
      <protection locked="0"/>
    </xf>
    <xf numFmtId="49" fontId="13" fillId="10" borderId="26" xfId="0" applyNumberFormat="1" applyFont="1" applyFill="1" applyBorder="1" applyAlignment="1" applyProtection="1">
      <alignment vertical="top" wrapText="1"/>
      <protection locked="0"/>
    </xf>
    <xf numFmtId="49" fontId="13" fillId="10" borderId="34" xfId="0" applyNumberFormat="1" applyFont="1" applyFill="1" applyBorder="1" applyAlignment="1" applyProtection="1">
      <alignment vertical="top" wrapText="1"/>
      <protection locked="0"/>
    </xf>
    <xf numFmtId="0" fontId="0" fillId="2" borderId="32"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33" xfId="0" applyFont="1" applyFill="1" applyBorder="1" applyAlignment="1">
      <alignment horizontal="center" vertical="center"/>
    </xf>
    <xf numFmtId="0" fontId="6" fillId="3" borderId="3" xfId="0" applyFont="1" applyFill="1" applyBorder="1" applyAlignment="1">
      <alignment horizontal="right" vertical="top"/>
    </xf>
    <xf numFmtId="0" fontId="3" fillId="6" borderId="6" xfId="0" applyFont="1" applyFill="1" applyBorder="1" applyAlignment="1" applyProtection="1">
      <alignment horizontal="center" vertical="center" wrapText="1"/>
    </xf>
    <xf numFmtId="0" fontId="3" fillId="6" borderId="15"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6" fillId="2" borderId="16" xfId="0" applyFont="1" applyFill="1" applyBorder="1" applyAlignment="1">
      <alignment vertical="top"/>
    </xf>
    <xf numFmtId="0" fontId="6" fillId="2" borderId="3" xfId="0" applyFont="1" applyFill="1" applyBorder="1" applyAlignment="1">
      <alignment vertical="top"/>
    </xf>
    <xf numFmtId="0" fontId="10" fillId="7" borderId="16" xfId="0" applyFont="1" applyFill="1" applyBorder="1" applyAlignment="1">
      <alignment vertical="center" wrapText="1"/>
    </xf>
    <xf numFmtId="0" fontId="12" fillId="7" borderId="6" xfId="0" applyFont="1" applyFill="1" applyBorder="1" applyAlignment="1">
      <alignment horizontal="left" vertical="center" wrapText="1"/>
    </xf>
    <xf numFmtId="0" fontId="12" fillId="7" borderId="15"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0" fillId="7" borderId="1" xfId="0" applyFont="1" applyFill="1" applyBorder="1" applyAlignment="1">
      <alignment horizontal="left" vertical="top" wrapText="1"/>
    </xf>
    <xf numFmtId="0" fontId="10" fillId="7" borderId="2" xfId="0" applyFont="1" applyFill="1" applyBorder="1" applyAlignment="1">
      <alignment horizontal="left" vertical="top" wrapText="1"/>
    </xf>
    <xf numFmtId="8" fontId="7" fillId="10" borderId="1" xfId="0" applyNumberFormat="1" applyFont="1" applyFill="1" applyBorder="1" applyAlignment="1" applyProtection="1">
      <protection locked="0"/>
    </xf>
    <xf numFmtId="8" fontId="7" fillId="10" borderId="2" xfId="0" applyNumberFormat="1" applyFont="1" applyFill="1" applyBorder="1" applyAlignment="1" applyProtection="1">
      <protection locked="0"/>
    </xf>
    <xf numFmtId="8" fontId="5" fillId="3" borderId="12" xfId="0" applyNumberFormat="1" applyFont="1" applyFill="1" applyBorder="1" applyAlignment="1" applyProtection="1"/>
    <xf numFmtId="8" fontId="5" fillId="3" borderId="13" xfId="0" applyNumberFormat="1" applyFont="1" applyFill="1" applyBorder="1" applyAlignment="1" applyProtection="1"/>
    <xf numFmtId="8" fontId="7" fillId="10" borderId="3" xfId="0" applyNumberFormat="1" applyFont="1" applyFill="1" applyBorder="1" applyAlignment="1" applyProtection="1">
      <protection locked="0"/>
    </xf>
    <xf numFmtId="0" fontId="5" fillId="3" borderId="12" xfId="0" applyFont="1" applyFill="1" applyBorder="1" applyAlignment="1" applyProtection="1">
      <alignment horizontal="left"/>
    </xf>
    <xf numFmtId="0" fontId="5" fillId="3" borderId="14" xfId="0" applyFont="1" applyFill="1" applyBorder="1" applyAlignment="1" applyProtection="1">
      <alignment horizontal="left"/>
    </xf>
    <xf numFmtId="0" fontId="5" fillId="3" borderId="13" xfId="0" applyFont="1" applyFill="1" applyBorder="1" applyAlignment="1" applyProtection="1">
      <alignment horizontal="left"/>
    </xf>
    <xf numFmtId="0" fontId="9" fillId="3" borderId="1" xfId="0" applyFont="1" applyFill="1" applyBorder="1" applyAlignment="1" applyProtection="1">
      <alignment horizontal="center" wrapText="1"/>
    </xf>
    <xf numFmtId="0" fontId="9" fillId="3" borderId="2" xfId="0" applyFont="1" applyFill="1" applyBorder="1" applyAlignment="1" applyProtection="1">
      <alignment horizontal="center" wrapText="1"/>
    </xf>
    <xf numFmtId="0" fontId="9" fillId="2" borderId="1" xfId="0" applyFont="1" applyFill="1" applyBorder="1" applyAlignment="1" applyProtection="1">
      <alignment horizontal="center" wrapText="1"/>
    </xf>
    <xf numFmtId="0" fontId="9" fillId="2" borderId="2" xfId="0" applyFont="1" applyFill="1" applyBorder="1" applyAlignment="1" applyProtection="1">
      <alignment horizontal="center" wrapText="1"/>
    </xf>
    <xf numFmtId="0" fontId="10" fillId="3" borderId="3" xfId="0" applyFont="1" applyFill="1" applyBorder="1" applyAlignment="1" applyProtection="1">
      <alignment horizontal="right"/>
    </xf>
    <xf numFmtId="164" fontId="24" fillId="10" borderId="3" xfId="0" applyNumberFormat="1" applyFont="1" applyFill="1" applyBorder="1" applyAlignment="1" applyProtection="1">
      <protection locked="0"/>
    </xf>
    <xf numFmtId="0" fontId="16" fillId="10" borderId="8" xfId="0" applyFont="1" applyFill="1" applyBorder="1" applyAlignment="1" applyProtection="1">
      <alignment horizontal="left" vertical="top" wrapText="1"/>
      <protection locked="0"/>
    </xf>
    <xf numFmtId="0" fontId="16" fillId="10" borderId="5" xfId="0" applyFont="1" applyFill="1" applyBorder="1" applyAlignment="1" applyProtection="1">
      <alignment horizontal="left" vertical="top"/>
      <protection locked="0"/>
    </xf>
    <xf numFmtId="0" fontId="16" fillId="10" borderId="9" xfId="0" applyFont="1" applyFill="1" applyBorder="1" applyAlignment="1" applyProtection="1">
      <alignment horizontal="left" vertical="top"/>
      <protection locked="0"/>
    </xf>
    <xf numFmtId="0" fontId="12" fillId="7" borderId="6" xfId="0" applyFont="1" applyFill="1" applyBorder="1" applyAlignment="1" applyProtection="1">
      <alignment horizontal="left"/>
    </xf>
    <xf numFmtId="0" fontId="12" fillId="7" borderId="15" xfId="0" applyFont="1" applyFill="1" applyBorder="1" applyAlignment="1" applyProtection="1">
      <alignment horizontal="left"/>
    </xf>
    <xf numFmtId="0" fontId="12" fillId="7" borderId="7" xfId="0" applyFont="1" applyFill="1" applyBorder="1" applyAlignment="1" applyProtection="1">
      <alignment horizontal="left"/>
    </xf>
    <xf numFmtId="8" fontId="9" fillId="3" borderId="1" xfId="0" applyNumberFormat="1" applyFont="1" applyFill="1" applyBorder="1" applyAlignment="1" applyProtection="1">
      <alignment horizontal="center" wrapText="1"/>
    </xf>
    <xf numFmtId="8" fontId="9" fillId="3" borderId="4" xfId="0" applyNumberFormat="1" applyFont="1" applyFill="1" applyBorder="1" applyAlignment="1" applyProtection="1">
      <alignment horizontal="center" wrapText="1"/>
    </xf>
    <xf numFmtId="8" fontId="9" fillId="3" borderId="2" xfId="0" applyNumberFormat="1" applyFont="1" applyFill="1" applyBorder="1" applyAlignment="1" applyProtection="1">
      <alignment horizontal="center" wrapText="1"/>
    </xf>
    <xf numFmtId="0" fontId="6" fillId="2" borderId="1" xfId="0" applyNumberFormat="1" applyFont="1" applyFill="1" applyBorder="1" applyAlignment="1" applyProtection="1">
      <alignment horizontal="center" wrapText="1"/>
    </xf>
    <xf numFmtId="0" fontId="6" fillId="2" borderId="4" xfId="0" applyNumberFormat="1" applyFont="1" applyFill="1" applyBorder="1" applyAlignment="1" applyProtection="1">
      <alignment horizontal="center" wrapText="1"/>
    </xf>
    <xf numFmtId="0" fontId="6" fillId="2" borderId="2" xfId="0" applyNumberFormat="1" applyFont="1" applyFill="1" applyBorder="1" applyAlignment="1" applyProtection="1">
      <alignment horizontal="center" wrapText="1"/>
    </xf>
    <xf numFmtId="0" fontId="7" fillId="10" borderId="1" xfId="0" applyFont="1" applyFill="1" applyBorder="1" applyAlignment="1" applyProtection="1">
      <protection locked="0"/>
    </xf>
    <xf numFmtId="0" fontId="7" fillId="10" borderId="4" xfId="0" applyFont="1" applyFill="1" applyBorder="1" applyAlignment="1" applyProtection="1">
      <protection locked="0"/>
    </xf>
    <xf numFmtId="0" fontId="7" fillId="10" borderId="2" xfId="0" applyFont="1" applyFill="1" applyBorder="1" applyAlignment="1" applyProtection="1">
      <protection locked="0"/>
    </xf>
    <xf numFmtId="8" fontId="7" fillId="10" borderId="1" xfId="0" applyNumberFormat="1" applyFont="1" applyFill="1" applyBorder="1" applyAlignment="1" applyProtection="1">
      <alignment wrapText="1"/>
      <protection locked="0"/>
    </xf>
    <xf numFmtId="8" fontId="7" fillId="10" borderId="2" xfId="0" applyNumberFormat="1" applyFont="1" applyFill="1" applyBorder="1" applyAlignment="1" applyProtection="1">
      <alignment wrapText="1"/>
      <protection locked="0"/>
    </xf>
    <xf numFmtId="8" fontId="6" fillId="3" borderId="1" xfId="0" applyNumberFormat="1" applyFont="1" applyFill="1" applyBorder="1" applyAlignment="1" applyProtection="1">
      <alignment horizontal="right" vertical="center" wrapText="1"/>
    </xf>
    <xf numFmtId="8" fontId="6" fillId="3" borderId="2" xfId="0" applyNumberFormat="1" applyFont="1" applyFill="1" applyBorder="1" applyAlignment="1" applyProtection="1">
      <alignment horizontal="right" vertical="center" wrapText="1"/>
    </xf>
    <xf numFmtId="8" fontId="20" fillId="7" borderId="1" xfId="0" applyNumberFormat="1" applyFont="1" applyFill="1" applyBorder="1" applyAlignment="1" applyProtection="1"/>
    <xf numFmtId="8" fontId="20" fillId="7" borderId="2" xfId="0" applyNumberFormat="1" applyFont="1" applyFill="1" applyBorder="1" applyAlignment="1" applyProtection="1"/>
    <xf numFmtId="0" fontId="5" fillId="3" borderId="6"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12" xfId="0" applyFont="1" applyFill="1" applyBorder="1" applyAlignment="1" applyProtection="1"/>
    <xf numFmtId="0" fontId="5" fillId="3" borderId="14" xfId="0" applyFont="1" applyFill="1" applyBorder="1" applyAlignment="1" applyProtection="1"/>
    <xf numFmtId="0" fontId="5" fillId="3" borderId="13" xfId="0" applyFont="1" applyFill="1" applyBorder="1" applyAlignment="1" applyProtection="1"/>
    <xf numFmtId="0" fontId="11" fillId="5" borderId="3" xfId="0" applyFont="1" applyFill="1" applyBorder="1" applyAlignment="1" applyProtection="1">
      <alignment horizontal="center"/>
    </xf>
    <xf numFmtId="0" fontId="6" fillId="3" borderId="6" xfId="0" applyFont="1" applyFill="1" applyBorder="1" applyAlignment="1" applyProtection="1">
      <alignment horizontal="right" vertical="center"/>
    </xf>
    <xf numFmtId="0" fontId="6" fillId="3" borderId="15" xfId="0" applyFont="1" applyFill="1" applyBorder="1" applyAlignment="1" applyProtection="1">
      <alignment horizontal="right" vertical="center"/>
    </xf>
    <xf numFmtId="0" fontId="6" fillId="3" borderId="7" xfId="0" applyFont="1" applyFill="1" applyBorder="1" applyAlignment="1" applyProtection="1">
      <alignment horizontal="right" vertical="center"/>
    </xf>
    <xf numFmtId="0" fontId="6" fillId="3" borderId="8" xfId="0" applyFont="1" applyFill="1" applyBorder="1" applyAlignment="1" applyProtection="1">
      <alignment horizontal="right" vertical="center"/>
    </xf>
    <xf numFmtId="0" fontId="6" fillId="3" borderId="5" xfId="0" applyFont="1" applyFill="1" applyBorder="1" applyAlignment="1" applyProtection="1">
      <alignment horizontal="right" vertical="center"/>
    </xf>
    <xf numFmtId="0" fontId="6" fillId="3" borderId="9" xfId="0" applyFont="1" applyFill="1" applyBorder="1" applyAlignment="1" applyProtection="1">
      <alignment horizontal="right" vertical="center"/>
    </xf>
    <xf numFmtId="0" fontId="5" fillId="3" borderId="1" xfId="0" applyFont="1" applyFill="1" applyBorder="1" applyAlignment="1" applyProtection="1">
      <alignment horizontal="center"/>
    </xf>
    <xf numFmtId="0" fontId="5" fillId="3" borderId="4" xfId="0" applyFont="1" applyFill="1" applyBorder="1" applyAlignment="1" applyProtection="1">
      <alignment horizontal="center"/>
    </xf>
    <xf numFmtId="0" fontId="5" fillId="3" borderId="2" xfId="0" applyFont="1" applyFill="1" applyBorder="1" applyAlignment="1" applyProtection="1">
      <alignment horizontal="center"/>
    </xf>
    <xf numFmtId="0" fontId="25" fillId="3" borderId="3" xfId="0" applyFont="1" applyFill="1" applyBorder="1" applyAlignment="1" applyProtection="1">
      <alignment horizontal="right"/>
    </xf>
    <xf numFmtId="0" fontId="20" fillId="2" borderId="3" xfId="0" applyFont="1" applyFill="1" applyBorder="1" applyAlignment="1" applyProtection="1">
      <alignment horizontal="right"/>
    </xf>
    <xf numFmtId="0" fontId="6" fillId="2" borderId="1" xfId="0" applyFont="1" applyFill="1" applyBorder="1" applyAlignment="1" applyProtection="1">
      <alignment horizontal="center" wrapText="1"/>
    </xf>
    <xf numFmtId="0" fontId="6" fillId="2" borderId="2" xfId="0" applyFont="1" applyFill="1" applyBorder="1" applyAlignment="1" applyProtection="1">
      <alignment horizontal="center" wrapText="1"/>
    </xf>
    <xf numFmtId="0" fontId="5" fillId="2" borderId="1" xfId="0" applyFont="1" applyFill="1" applyBorder="1" applyAlignment="1" applyProtection="1">
      <alignment horizontal="center"/>
    </xf>
    <xf numFmtId="0" fontId="5" fillId="2" borderId="4" xfId="0" applyFont="1" applyFill="1" applyBorder="1" applyAlignment="1" applyProtection="1">
      <alignment horizontal="center"/>
    </xf>
    <xf numFmtId="0" fontId="16" fillId="7" borderId="1" xfId="0" applyFont="1" applyFill="1" applyBorder="1" applyAlignment="1" applyProtection="1">
      <alignment vertical="center" wrapText="1"/>
    </xf>
    <xf numFmtId="0" fontId="5" fillId="7" borderId="4" xfId="0" applyFont="1" applyFill="1" applyBorder="1" applyAlignment="1" applyProtection="1">
      <alignment vertical="center" wrapText="1"/>
    </xf>
    <xf numFmtId="0" fontId="5" fillId="7" borderId="2" xfId="0" applyFont="1" applyFill="1" applyBorder="1" applyAlignment="1" applyProtection="1">
      <alignment vertical="center" wrapText="1"/>
    </xf>
    <xf numFmtId="8" fontId="10" fillId="3" borderId="1" xfId="0" applyNumberFormat="1" applyFont="1" applyFill="1" applyBorder="1" applyAlignment="1" applyProtection="1">
      <alignment horizontal="right"/>
    </xf>
    <xf numFmtId="8" fontId="10" fillId="3" borderId="2" xfId="0" applyNumberFormat="1" applyFont="1" applyFill="1" applyBorder="1" applyAlignment="1" applyProtection="1">
      <alignment horizontal="right"/>
    </xf>
    <xf numFmtId="8" fontId="24" fillId="10" borderId="1" xfId="0" applyNumberFormat="1" applyFont="1" applyFill="1" applyBorder="1" applyAlignment="1" applyProtection="1">
      <protection locked="0"/>
    </xf>
    <xf numFmtId="8" fontId="24" fillId="10" borderId="2" xfId="0" applyNumberFormat="1" applyFont="1" applyFill="1" applyBorder="1" applyAlignment="1" applyProtection="1">
      <protection locked="0"/>
    </xf>
    <xf numFmtId="8" fontId="5" fillId="3" borderId="1" xfId="0" applyNumberFormat="1" applyFont="1" applyFill="1" applyBorder="1" applyAlignment="1" applyProtection="1">
      <alignment horizontal="right" wrapText="1"/>
    </xf>
    <xf numFmtId="8" fontId="5" fillId="3" borderId="2" xfId="0" applyNumberFormat="1" applyFont="1" applyFill="1" applyBorder="1" applyAlignment="1" applyProtection="1">
      <alignment horizontal="right" wrapText="1"/>
    </xf>
    <xf numFmtId="0" fontId="10" fillId="3" borderId="1" xfId="0" applyFont="1" applyFill="1" applyBorder="1" applyAlignment="1" applyProtection="1">
      <alignment horizontal="right"/>
    </xf>
    <xf numFmtId="0" fontId="10" fillId="3" borderId="4" xfId="0" applyFont="1" applyFill="1" applyBorder="1" applyAlignment="1" applyProtection="1">
      <alignment horizontal="right"/>
    </xf>
    <xf numFmtId="164" fontId="24" fillId="10" borderId="1" xfId="0" applyNumberFormat="1" applyFont="1" applyFill="1" applyBorder="1" applyAlignment="1" applyProtection="1">
      <protection locked="0"/>
    </xf>
    <xf numFmtId="164" fontId="24" fillId="10" borderId="4" xfId="0" applyNumberFormat="1" applyFont="1" applyFill="1" applyBorder="1" applyAlignment="1" applyProtection="1">
      <protection locked="0"/>
    </xf>
    <xf numFmtId="164" fontId="24" fillId="10" borderId="2" xfId="0" applyNumberFormat="1" applyFont="1" applyFill="1" applyBorder="1" applyAlignment="1" applyProtection="1">
      <protection locked="0"/>
    </xf>
    <xf numFmtId="8" fontId="24" fillId="10" borderId="1" xfId="0" applyNumberFormat="1" applyFont="1" applyFill="1" applyBorder="1" applyAlignment="1" applyProtection="1">
      <alignment wrapText="1"/>
      <protection locked="0"/>
    </xf>
    <xf numFmtId="8" fontId="24" fillId="10" borderId="2" xfId="0" applyNumberFormat="1" applyFont="1" applyFill="1" applyBorder="1" applyAlignment="1" applyProtection="1">
      <alignment wrapText="1"/>
      <protection locked="0"/>
    </xf>
    <xf numFmtId="0" fontId="16" fillId="7" borderId="6" xfId="0" applyFont="1" applyFill="1" applyBorder="1" applyAlignment="1" applyProtection="1">
      <alignment vertical="center" wrapText="1"/>
    </xf>
    <xf numFmtId="0" fontId="12" fillId="7" borderId="15" xfId="0" applyFont="1" applyFill="1" applyBorder="1" applyAlignment="1" applyProtection="1">
      <alignment vertical="center" wrapText="1"/>
    </xf>
    <xf numFmtId="0" fontId="12" fillId="7" borderId="4" xfId="0" applyFont="1" applyFill="1" applyBorder="1" applyAlignment="1" applyProtection="1">
      <alignment vertical="center" wrapText="1"/>
    </xf>
    <xf numFmtId="0" fontId="12" fillId="7" borderId="2" xfId="0" applyFont="1" applyFill="1" applyBorder="1" applyAlignment="1" applyProtection="1">
      <alignment vertical="center" wrapText="1"/>
    </xf>
    <xf numFmtId="0" fontId="7" fillId="10" borderId="1" xfId="0" applyFont="1" applyFill="1" applyBorder="1" applyAlignment="1" applyProtection="1">
      <alignment horizontal="left"/>
      <protection locked="0"/>
    </xf>
    <xf numFmtId="0" fontId="7" fillId="10" borderId="4" xfId="0" applyFont="1" applyFill="1" applyBorder="1" applyAlignment="1" applyProtection="1">
      <alignment horizontal="left"/>
      <protection locked="0"/>
    </xf>
    <xf numFmtId="0" fontId="7" fillId="10" borderId="2" xfId="0" applyFont="1" applyFill="1" applyBorder="1" applyAlignment="1" applyProtection="1">
      <alignment horizontal="left"/>
      <protection locked="0"/>
    </xf>
    <xf numFmtId="0" fontId="14" fillId="8" borderId="8" xfId="0" applyFont="1" applyFill="1" applyBorder="1" applyAlignment="1" applyProtection="1">
      <alignment horizontal="center"/>
    </xf>
    <xf numFmtId="0" fontId="14" fillId="8" borderId="5" xfId="0" applyFont="1" applyFill="1" applyBorder="1" applyAlignment="1" applyProtection="1">
      <alignment horizontal="center"/>
    </xf>
    <xf numFmtId="0" fontId="14" fillId="8" borderId="9" xfId="0" applyFont="1" applyFill="1" applyBorder="1" applyAlignment="1" applyProtection="1">
      <alignment horizontal="center"/>
    </xf>
    <xf numFmtId="0" fontId="6" fillId="3" borderId="1" xfId="0" applyFont="1" applyFill="1" applyBorder="1" applyAlignment="1" applyProtection="1">
      <alignment horizontal="center"/>
    </xf>
    <xf numFmtId="0" fontId="6" fillId="3" borderId="4" xfId="0" applyFont="1" applyFill="1" applyBorder="1" applyAlignment="1" applyProtection="1">
      <alignment horizontal="center"/>
    </xf>
    <xf numFmtId="0" fontId="6" fillId="3" borderId="2" xfId="0" applyFont="1" applyFill="1" applyBorder="1" applyAlignment="1" applyProtection="1">
      <alignment horizontal="center"/>
    </xf>
    <xf numFmtId="0" fontId="14" fillId="6" borderId="17" xfId="0" applyFont="1" applyFill="1" applyBorder="1" applyAlignment="1" applyProtection="1">
      <alignment horizontal="center"/>
    </xf>
    <xf numFmtId="0" fontId="14" fillId="6" borderId="0" xfId="0" applyFont="1" applyFill="1" applyBorder="1" applyAlignment="1" applyProtection="1">
      <alignment horizontal="center"/>
    </xf>
    <xf numFmtId="0" fontId="14" fillId="6" borderId="18" xfId="0" applyFont="1" applyFill="1" applyBorder="1" applyAlignment="1" applyProtection="1">
      <alignment horizontal="center"/>
    </xf>
    <xf numFmtId="8" fontId="2" fillId="3" borderId="1" xfId="0" applyNumberFormat="1" applyFont="1" applyFill="1" applyBorder="1" applyAlignment="1" applyProtection="1"/>
    <xf numFmtId="8" fontId="2" fillId="3" borderId="2" xfId="0" applyNumberFormat="1" applyFont="1" applyFill="1" applyBorder="1" applyAlignment="1" applyProtection="1"/>
    <xf numFmtId="0" fontId="5" fillId="4" borderId="1"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8" fontId="5" fillId="3" borderId="6" xfId="0" applyNumberFormat="1" applyFont="1" applyFill="1" applyBorder="1" applyAlignment="1" applyProtection="1"/>
    <xf numFmtId="8" fontId="5" fillId="3" borderId="7" xfId="0" applyNumberFormat="1" applyFont="1" applyFill="1" applyBorder="1" applyAlignment="1" applyProtection="1"/>
    <xf numFmtId="8" fontId="5" fillId="2" borderId="4" xfId="0" applyNumberFormat="1" applyFont="1" applyFill="1" applyBorder="1" applyAlignment="1" applyProtection="1">
      <alignment horizontal="center"/>
    </xf>
    <xf numFmtId="8" fontId="5" fillId="2" borderId="2" xfId="0" applyNumberFormat="1" applyFont="1" applyFill="1" applyBorder="1" applyAlignment="1" applyProtection="1">
      <alignment horizontal="center"/>
    </xf>
    <xf numFmtId="0" fontId="16" fillId="7" borderId="1" xfId="0" applyFont="1" applyFill="1" applyBorder="1" applyAlignment="1" applyProtection="1">
      <alignment horizontal="left" vertical="center" wrapText="1"/>
    </xf>
    <xf numFmtId="0" fontId="5" fillId="7" borderId="4" xfId="0" applyFont="1" applyFill="1" applyBorder="1" applyAlignment="1" applyProtection="1">
      <alignment horizontal="left" vertical="center" wrapText="1"/>
    </xf>
    <xf numFmtId="0" fontId="5" fillId="7" borderId="2" xfId="0" applyFont="1" applyFill="1" applyBorder="1" applyAlignment="1" applyProtection="1">
      <alignment horizontal="left" vertical="center" wrapText="1"/>
    </xf>
    <xf numFmtId="8" fontId="5" fillId="3" borderId="12" xfId="0" applyNumberFormat="1" applyFont="1" applyFill="1" applyBorder="1" applyAlignment="1" applyProtection="1">
      <alignment wrapText="1"/>
    </xf>
    <xf numFmtId="8" fontId="5" fillId="3" borderId="13" xfId="0" applyNumberFormat="1" applyFont="1" applyFill="1" applyBorder="1" applyAlignment="1" applyProtection="1">
      <alignment wrapText="1"/>
    </xf>
    <xf numFmtId="8" fontId="5" fillId="2" borderId="1" xfId="0" applyNumberFormat="1" applyFont="1" applyFill="1" applyBorder="1" applyAlignment="1" applyProtection="1">
      <alignment horizontal="right"/>
    </xf>
    <xf numFmtId="8" fontId="5" fillId="2" borderId="2" xfId="0" applyNumberFormat="1" applyFont="1" applyFill="1" applyBorder="1" applyAlignment="1" applyProtection="1">
      <alignment horizontal="right"/>
    </xf>
    <xf numFmtId="8" fontId="14" fillId="8" borderId="1" xfId="0" applyNumberFormat="1" applyFont="1" applyFill="1" applyBorder="1" applyAlignment="1" applyProtection="1">
      <alignment horizontal="right"/>
    </xf>
    <xf numFmtId="8" fontId="14" fillId="8" borderId="2" xfId="0" applyNumberFormat="1" applyFont="1" applyFill="1" applyBorder="1" applyAlignment="1" applyProtection="1">
      <alignment horizontal="right"/>
    </xf>
    <xf numFmtId="8" fontId="14" fillId="8" borderId="8" xfId="0" applyNumberFormat="1" applyFont="1" applyFill="1" applyBorder="1" applyAlignment="1" applyProtection="1">
      <alignment horizontal="right"/>
    </xf>
    <xf numFmtId="8" fontId="14" fillId="8" borderId="9" xfId="0" applyNumberFormat="1" applyFont="1" applyFill="1" applyBorder="1" applyAlignment="1" applyProtection="1">
      <alignment horizontal="right"/>
    </xf>
    <xf numFmtId="0" fontId="16" fillId="7" borderId="4" xfId="0" applyFont="1" applyFill="1" applyBorder="1" applyAlignment="1" applyProtection="1">
      <alignment horizontal="left" vertical="center" wrapText="1"/>
    </xf>
    <xf numFmtId="0" fontId="16" fillId="7" borderId="2" xfId="0" applyFont="1" applyFill="1" applyBorder="1" applyAlignment="1" applyProtection="1">
      <alignment horizontal="left" vertical="center" wrapText="1"/>
    </xf>
    <xf numFmtId="0" fontId="7" fillId="10" borderId="3" xfId="0" applyFont="1" applyFill="1" applyBorder="1" applyAlignment="1" applyProtection="1">
      <protection locked="0"/>
    </xf>
    <xf numFmtId="0" fontId="5" fillId="3" borderId="6" xfId="0" applyFont="1" applyFill="1" applyBorder="1" applyAlignment="1" applyProtection="1"/>
    <xf numFmtId="0" fontId="5" fillId="3" borderId="15" xfId="0" applyFont="1" applyFill="1" applyBorder="1" applyAlignment="1" applyProtection="1"/>
    <xf numFmtId="0" fontId="5" fillId="3" borderId="7" xfId="0" applyFont="1" applyFill="1" applyBorder="1" applyAlignment="1" applyProtection="1"/>
    <xf numFmtId="0" fontId="5" fillId="4" borderId="28" xfId="0" applyFont="1" applyFill="1" applyBorder="1" applyAlignment="1" applyProtection="1">
      <alignment horizontal="right"/>
    </xf>
    <xf numFmtId="0" fontId="5" fillId="4" borderId="29" xfId="0" applyFont="1" applyFill="1" applyBorder="1" applyAlignment="1" applyProtection="1">
      <alignment horizontal="right"/>
    </xf>
    <xf numFmtId="0" fontId="16" fillId="7" borderId="1" xfId="0" applyFont="1" applyFill="1" applyBorder="1" applyAlignment="1" applyProtection="1">
      <alignment horizontal="left" wrapText="1"/>
    </xf>
    <xf numFmtId="0" fontId="5" fillId="7" borderId="4" xfId="0" applyFont="1" applyFill="1" applyBorder="1" applyAlignment="1" applyProtection="1">
      <alignment horizontal="left" wrapText="1"/>
    </xf>
    <xf numFmtId="0" fontId="5" fillId="7" borderId="2" xfId="0" applyFont="1" applyFill="1" applyBorder="1" applyAlignment="1" applyProtection="1">
      <alignment horizontal="left" wrapText="1"/>
    </xf>
    <xf numFmtId="0" fontId="5" fillId="3" borderId="28" xfId="0" applyFont="1" applyFill="1" applyBorder="1" applyAlignment="1" applyProtection="1">
      <alignment horizontal="right"/>
    </xf>
    <xf numFmtId="0" fontId="5" fillId="3" borderId="29" xfId="0" applyFont="1" applyFill="1" applyBorder="1" applyAlignment="1" applyProtection="1">
      <alignment horizontal="right"/>
    </xf>
    <xf numFmtId="8" fontId="7" fillId="10" borderId="4" xfId="0" applyNumberFormat="1" applyFont="1" applyFill="1" applyBorder="1" applyAlignment="1" applyProtection="1">
      <alignment wrapText="1"/>
      <protection locked="0"/>
    </xf>
    <xf numFmtId="0" fontId="7" fillId="2" borderId="1" xfId="0" applyFont="1" applyFill="1" applyBorder="1" applyAlignment="1" applyProtection="1">
      <alignment wrapText="1"/>
    </xf>
    <xf numFmtId="0" fontId="7" fillId="2" borderId="2" xfId="0" applyFont="1" applyFill="1" applyBorder="1" applyAlignment="1" applyProtection="1">
      <alignment wrapText="1"/>
    </xf>
    <xf numFmtId="164" fontId="0" fillId="2" borderId="1" xfId="0" applyNumberFormat="1" applyFont="1" applyFill="1" applyBorder="1" applyAlignment="1" applyProtection="1">
      <alignment wrapText="1"/>
    </xf>
    <xf numFmtId="164" fontId="0" fillId="2" borderId="2" xfId="0" applyNumberFormat="1" applyFont="1" applyFill="1" applyBorder="1" applyAlignment="1" applyProtection="1">
      <alignment wrapText="1"/>
    </xf>
    <xf numFmtId="0" fontId="9" fillId="3" borderId="3" xfId="0" applyFont="1" applyFill="1" applyBorder="1" applyAlignment="1" applyProtection="1">
      <alignment horizontal="right" wrapText="1"/>
    </xf>
    <xf numFmtId="0" fontId="9" fillId="3" borderId="1" xfId="0" applyFont="1" applyFill="1" applyBorder="1" applyAlignment="1" applyProtection="1">
      <alignment horizontal="right" wrapText="1"/>
    </xf>
    <xf numFmtId="0" fontId="9" fillId="3" borderId="1" xfId="0" applyFont="1" applyFill="1" applyBorder="1" applyAlignment="1" applyProtection="1">
      <alignment horizontal="right"/>
    </xf>
    <xf numFmtId="0" fontId="9" fillId="3" borderId="4" xfId="0" applyFont="1" applyFill="1" applyBorder="1" applyAlignment="1" applyProtection="1">
      <alignment horizontal="right"/>
    </xf>
    <xf numFmtId="0" fontId="9" fillId="3" borderId="6" xfId="0" applyFont="1" applyFill="1" applyBorder="1" applyAlignment="1" applyProtection="1">
      <alignment horizontal="right"/>
    </xf>
    <xf numFmtId="0" fontId="9" fillId="3" borderId="15" xfId="0" applyFont="1" applyFill="1" applyBorder="1" applyAlignment="1" applyProtection="1">
      <alignment horizontal="right"/>
    </xf>
    <xf numFmtId="0" fontId="9" fillId="3" borderId="8" xfId="0" applyFont="1" applyFill="1" applyBorder="1" applyAlignment="1" applyProtection="1">
      <alignment horizontal="right"/>
    </xf>
    <xf numFmtId="0" fontId="9" fillId="3" borderId="5" xfId="0" applyFont="1" applyFill="1" applyBorder="1" applyAlignment="1" applyProtection="1">
      <alignment horizontal="right"/>
    </xf>
    <xf numFmtId="49" fontId="6" fillId="10" borderId="15" xfId="0" applyNumberFormat="1" applyFont="1" applyFill="1" applyBorder="1" applyAlignment="1" applyProtection="1">
      <alignment horizontal="center" wrapText="1"/>
      <protection locked="0"/>
    </xf>
    <xf numFmtId="49" fontId="6" fillId="10" borderId="7" xfId="0" applyNumberFormat="1" applyFont="1" applyFill="1" applyBorder="1" applyAlignment="1" applyProtection="1">
      <alignment horizontal="center" wrapText="1"/>
      <protection locked="0"/>
    </xf>
    <xf numFmtId="49" fontId="6" fillId="10" borderId="5" xfId="0" applyNumberFormat="1" applyFont="1" applyFill="1" applyBorder="1" applyAlignment="1" applyProtection="1">
      <alignment horizontal="center" wrapText="1"/>
      <protection locked="0"/>
    </xf>
    <xf numFmtId="49" fontId="6" fillId="10" borderId="9" xfId="0" applyNumberFormat="1" applyFont="1" applyFill="1" applyBorder="1" applyAlignment="1" applyProtection="1">
      <alignment horizontal="center" wrapText="1"/>
      <protection locked="0"/>
    </xf>
    <xf numFmtId="10" fontId="6" fillId="10" borderId="4" xfId="0" applyNumberFormat="1" applyFont="1" applyFill="1" applyBorder="1" applyAlignment="1" applyProtection="1">
      <alignment horizontal="center"/>
      <protection locked="0"/>
    </xf>
    <xf numFmtId="10" fontId="6" fillId="10" borderId="2" xfId="0" applyNumberFormat="1" applyFont="1" applyFill="1" applyBorder="1" applyAlignment="1" applyProtection="1">
      <alignment horizontal="center"/>
      <protection locked="0"/>
    </xf>
    <xf numFmtId="164" fontId="6" fillId="2" borderId="4" xfId="0" applyNumberFormat="1" applyFont="1" applyFill="1" applyBorder="1" applyAlignment="1" applyProtection="1">
      <alignment horizontal="center"/>
    </xf>
    <xf numFmtId="164" fontId="6" fillId="2" borderId="2" xfId="0" applyNumberFormat="1" applyFont="1" applyFill="1" applyBorder="1" applyAlignment="1" applyProtection="1">
      <alignment horizontal="center"/>
    </xf>
    <xf numFmtId="164" fontId="6" fillId="2" borderId="14" xfId="0" applyNumberFormat="1" applyFont="1" applyFill="1" applyBorder="1" applyAlignment="1" applyProtection="1">
      <alignment horizontal="center" wrapText="1"/>
    </xf>
    <xf numFmtId="0" fontId="6" fillId="2" borderId="14" xfId="0" applyFont="1" applyFill="1" applyBorder="1" applyAlignment="1" applyProtection="1">
      <alignment horizontal="center" wrapText="1"/>
    </xf>
    <xf numFmtId="0" fontId="6" fillId="2" borderId="13" xfId="0" applyFont="1" applyFill="1" applyBorder="1" applyAlignment="1" applyProtection="1">
      <alignment horizontal="center" wrapText="1"/>
    </xf>
    <xf numFmtId="49" fontId="6" fillId="10" borderId="4" xfId="0" applyNumberFormat="1" applyFont="1" applyFill="1" applyBorder="1" applyAlignment="1" applyProtection="1">
      <alignment horizontal="center" wrapText="1"/>
      <protection locked="0"/>
    </xf>
    <xf numFmtId="49" fontId="6" fillId="10" borderId="2" xfId="0" applyNumberFormat="1" applyFont="1" applyFill="1" applyBorder="1" applyAlignment="1" applyProtection="1">
      <alignment horizontal="center" wrapText="1"/>
      <protection locked="0"/>
    </xf>
    <xf numFmtId="0" fontId="16" fillId="10" borderId="0" xfId="0" applyFont="1" applyFill="1" applyBorder="1" applyAlignment="1" applyProtection="1">
      <alignment vertical="top" wrapText="1"/>
      <protection locked="0"/>
    </xf>
    <xf numFmtId="0" fontId="16" fillId="10" borderId="18" xfId="0" applyFont="1" applyFill="1" applyBorder="1" applyAlignment="1" applyProtection="1">
      <alignment vertical="top" wrapText="1"/>
      <protection locked="0"/>
    </xf>
    <xf numFmtId="0" fontId="16" fillId="10" borderId="26" xfId="0" applyFont="1" applyFill="1" applyBorder="1" applyAlignment="1" applyProtection="1">
      <alignment vertical="top" wrapText="1"/>
      <protection locked="0"/>
    </xf>
    <xf numFmtId="0" fontId="16" fillId="10" borderId="34" xfId="0" applyFont="1" applyFill="1" applyBorder="1" applyAlignment="1" applyProtection="1">
      <alignment vertical="top" wrapText="1"/>
      <protection locked="0"/>
    </xf>
    <xf numFmtId="0" fontId="9" fillId="3" borderId="10" xfId="0" applyFont="1" applyFill="1" applyBorder="1" applyAlignment="1" applyProtection="1">
      <alignment horizontal="right" wrapText="1"/>
    </xf>
    <xf numFmtId="0" fontId="9" fillId="3" borderId="12" xfId="0" applyFont="1" applyFill="1" applyBorder="1" applyAlignment="1" applyProtection="1">
      <alignment horizontal="right" wrapText="1"/>
    </xf>
  </cellXfs>
  <cellStyles count="1">
    <cellStyle name="Normal" xfId="0" builtinId="0"/>
  </cellStyles>
  <dxfs count="5">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145B-F0E6-4527-ACF0-E3D307C6153E}">
  <sheetPr codeName="Sheet1">
    <pageSetUpPr fitToPage="1"/>
  </sheetPr>
  <dimension ref="A1:AI39"/>
  <sheetViews>
    <sheetView zoomScale="135" zoomScaleNormal="135" workbookViewId="0">
      <selection activeCell="K37" sqref="K37"/>
    </sheetView>
  </sheetViews>
  <sheetFormatPr defaultColWidth="8.85546875" defaultRowHeight="15.75" x14ac:dyDescent="0.25"/>
  <cols>
    <col min="1" max="1" width="5.42578125" style="15" customWidth="1"/>
    <col min="2" max="2" width="20" style="15" customWidth="1"/>
    <col min="3" max="3" width="6.85546875" style="15" customWidth="1"/>
    <col min="4" max="4" width="41" style="10" customWidth="1"/>
    <col min="5" max="5" width="6.28515625" style="10" customWidth="1"/>
    <col min="6" max="6" width="33.7109375" style="10" bestFit="1" customWidth="1"/>
    <col min="7" max="7" width="7.7109375" style="10" customWidth="1"/>
    <col min="8" max="8" width="6.28515625" style="16" customWidth="1"/>
    <col min="9" max="9" width="13.42578125" style="16" customWidth="1"/>
    <col min="10" max="10" width="12.140625" style="16" bestFit="1" customWidth="1"/>
    <col min="11" max="11" width="13.140625" style="16" bestFit="1" customWidth="1"/>
    <col min="12" max="12" width="6.140625" style="16" customWidth="1"/>
    <col min="13" max="13" width="6.28515625" style="17" customWidth="1"/>
    <col min="14" max="14" width="16.5703125" style="16" customWidth="1"/>
    <col min="15" max="27" width="8.85546875" style="10"/>
    <col min="28" max="28" width="20.140625" style="10" bestFit="1" customWidth="1"/>
    <col min="29" max="34" width="8.85546875" style="10"/>
    <col min="35" max="35" width="11.7109375" style="10" bestFit="1" customWidth="1"/>
    <col min="36" max="16384" width="8.85546875" style="10"/>
  </cols>
  <sheetData>
    <row r="1" spans="1:35" ht="21" x14ac:dyDescent="0.25">
      <c r="A1" s="138" t="s">
        <v>33</v>
      </c>
      <c r="B1" s="139"/>
      <c r="C1" s="139"/>
      <c r="D1" s="139"/>
      <c r="E1" s="139"/>
      <c r="F1" s="139"/>
      <c r="G1" s="139"/>
      <c r="H1" s="139"/>
      <c r="I1" s="139"/>
      <c r="J1" s="139"/>
      <c r="K1" s="139"/>
      <c r="L1" s="139"/>
      <c r="M1" s="139"/>
      <c r="N1" s="140"/>
    </row>
    <row r="2" spans="1:35" ht="21" x14ac:dyDescent="0.25">
      <c r="A2" s="165" t="s">
        <v>34</v>
      </c>
      <c r="B2" s="165"/>
      <c r="C2" s="165"/>
      <c r="D2" s="166"/>
      <c r="E2" s="166"/>
      <c r="F2" s="166"/>
      <c r="G2" s="166"/>
      <c r="H2" s="166"/>
      <c r="I2" s="166"/>
      <c r="J2" s="166"/>
      <c r="K2" s="166"/>
      <c r="L2" s="166"/>
      <c r="M2" s="166"/>
      <c r="N2" s="166"/>
    </row>
    <row r="3" spans="1:35" ht="21" x14ac:dyDescent="0.35">
      <c r="A3" s="167" t="s">
        <v>203</v>
      </c>
      <c r="B3" s="167"/>
      <c r="C3" s="167"/>
      <c r="D3" s="167"/>
      <c r="E3" s="167"/>
      <c r="F3" s="167"/>
      <c r="G3" s="167"/>
      <c r="H3" s="167"/>
      <c r="I3" s="167"/>
      <c r="J3" s="167"/>
      <c r="K3" s="167"/>
      <c r="L3" s="167"/>
      <c r="M3" s="167"/>
      <c r="N3" s="168"/>
    </row>
    <row r="4" spans="1:35" s="11" customFormat="1" ht="18.75" customHeight="1" x14ac:dyDescent="0.3">
      <c r="A4" s="161" t="s">
        <v>166</v>
      </c>
      <c r="B4" s="162"/>
      <c r="C4" s="124" t="s">
        <v>100</v>
      </c>
      <c r="D4" s="123" t="s">
        <v>167</v>
      </c>
      <c r="E4" s="178" t="s">
        <v>176</v>
      </c>
      <c r="F4" s="179"/>
      <c r="G4" s="182" t="s">
        <v>175</v>
      </c>
      <c r="H4" s="183"/>
      <c r="I4" s="183"/>
      <c r="J4" s="183"/>
      <c r="K4" s="178" t="s">
        <v>168</v>
      </c>
      <c r="L4" s="178"/>
      <c r="M4" s="178"/>
      <c r="N4" s="179"/>
      <c r="AI4" s="10"/>
    </row>
    <row r="5" spans="1:35" s="11" customFormat="1" ht="18.75" customHeight="1" thickBot="1" x14ac:dyDescent="0.35">
      <c r="A5" s="163" t="s">
        <v>29</v>
      </c>
      <c r="B5" s="164"/>
      <c r="C5" s="180" t="s">
        <v>101</v>
      </c>
      <c r="D5" s="180"/>
      <c r="E5" s="180"/>
      <c r="F5" s="180"/>
      <c r="G5" s="180"/>
      <c r="H5" s="180"/>
      <c r="I5" s="180"/>
      <c r="J5" s="180"/>
      <c r="K5" s="180"/>
      <c r="L5" s="180"/>
      <c r="M5" s="180"/>
      <c r="N5" s="181"/>
      <c r="AI5" s="10"/>
    </row>
    <row r="6" spans="1:35" ht="65.25" customHeight="1" thickBot="1" x14ac:dyDescent="0.3">
      <c r="A6" s="158" t="s">
        <v>165</v>
      </c>
      <c r="B6" s="159"/>
      <c r="C6" s="159"/>
      <c r="D6" s="159"/>
      <c r="E6" s="159"/>
      <c r="F6" s="159"/>
      <c r="G6" s="159"/>
      <c r="H6" s="159"/>
      <c r="I6" s="159"/>
      <c r="J6" s="159"/>
      <c r="K6" s="159"/>
      <c r="L6" s="159"/>
      <c r="M6" s="159"/>
      <c r="N6" s="160"/>
    </row>
    <row r="7" spans="1:35" ht="26.25" customHeight="1" thickBot="1" x14ac:dyDescent="0.3">
      <c r="A7" s="169" t="s">
        <v>163</v>
      </c>
      <c r="B7" s="170"/>
      <c r="C7" s="120"/>
      <c r="D7" s="113" t="s">
        <v>132</v>
      </c>
      <c r="E7" s="114" t="s">
        <v>206</v>
      </c>
      <c r="F7" s="115"/>
      <c r="G7" s="116" t="s">
        <v>161</v>
      </c>
      <c r="H7" s="114"/>
      <c r="I7" s="117"/>
      <c r="J7" s="117"/>
      <c r="K7" s="116"/>
      <c r="L7" s="118" t="s">
        <v>135</v>
      </c>
      <c r="M7" s="114"/>
      <c r="N7" s="119"/>
    </row>
    <row r="8" spans="1:35" x14ac:dyDescent="0.25">
      <c r="A8" s="148" t="s">
        <v>35</v>
      </c>
      <c r="B8" s="149"/>
      <c r="C8" s="149"/>
      <c r="D8" s="149"/>
      <c r="E8" s="150"/>
      <c r="F8" s="149"/>
      <c r="G8" s="150"/>
      <c r="H8" s="150"/>
      <c r="I8" s="149"/>
      <c r="J8" s="149"/>
      <c r="K8" s="149"/>
      <c r="L8" s="150"/>
      <c r="M8" s="150"/>
      <c r="N8" s="151"/>
    </row>
    <row r="9" spans="1:35" ht="16.5" thickBot="1" x14ac:dyDescent="0.3">
      <c r="A9" s="12"/>
      <c r="B9" s="156" t="s">
        <v>67</v>
      </c>
      <c r="C9" s="157"/>
      <c r="D9" s="13" t="s">
        <v>66</v>
      </c>
      <c r="E9" s="156" t="s">
        <v>84</v>
      </c>
      <c r="F9" s="157"/>
      <c r="G9" s="176" t="s">
        <v>72</v>
      </c>
      <c r="H9" s="177"/>
      <c r="I9" s="14" t="s">
        <v>74</v>
      </c>
      <c r="J9" s="14" t="s">
        <v>76</v>
      </c>
      <c r="K9" s="18" t="s">
        <v>73</v>
      </c>
      <c r="L9" s="184" t="s">
        <v>77</v>
      </c>
      <c r="M9" s="185"/>
      <c r="N9" s="14" t="s">
        <v>70</v>
      </c>
    </row>
    <row r="10" spans="1:35" ht="21" customHeight="1" x14ac:dyDescent="0.25">
      <c r="A10" s="145">
        <v>1</v>
      </c>
      <c r="B10" s="197" t="s">
        <v>69</v>
      </c>
      <c r="C10" s="198"/>
      <c r="D10" s="101" t="s">
        <v>40</v>
      </c>
      <c r="E10" s="154" t="s">
        <v>71</v>
      </c>
      <c r="F10" s="155"/>
      <c r="G10" s="174">
        <v>7270</v>
      </c>
      <c r="H10" s="175"/>
      <c r="I10" s="102">
        <v>173.33</v>
      </c>
      <c r="J10" s="103">
        <f>IF(G10=0, 0, G10/I10)</f>
        <v>41.94311429065943</v>
      </c>
      <c r="K10" s="104"/>
      <c r="L10" s="186">
        <v>100</v>
      </c>
      <c r="M10" s="187"/>
      <c r="N10" s="105">
        <f>IF(J10=0,K10*L10,L10*J10)</f>
        <v>4194.3114290659432</v>
      </c>
    </row>
    <row r="11" spans="1:35" x14ac:dyDescent="0.25">
      <c r="A11" s="146"/>
      <c r="B11" s="188" t="s">
        <v>68</v>
      </c>
      <c r="C11" s="152"/>
      <c r="D11" s="125"/>
      <c r="E11" s="152"/>
      <c r="F11" s="153"/>
      <c r="G11" s="171" t="s">
        <v>75</v>
      </c>
      <c r="H11" s="172"/>
      <c r="I11" s="172"/>
      <c r="J11" s="173"/>
      <c r="K11" s="74" t="s">
        <v>78</v>
      </c>
      <c r="L11" s="71"/>
      <c r="M11" s="72" t="s">
        <v>85</v>
      </c>
      <c r="N11" s="73" t="s">
        <v>79</v>
      </c>
    </row>
    <row r="12" spans="1:35" ht="78.75" customHeight="1" thickBot="1" x14ac:dyDescent="0.3">
      <c r="A12" s="147"/>
      <c r="B12" s="141" t="s">
        <v>159</v>
      </c>
      <c r="C12" s="142"/>
      <c r="D12" s="143"/>
      <c r="E12" s="143"/>
      <c r="F12" s="143"/>
      <c r="G12" s="143"/>
      <c r="H12" s="143"/>
      <c r="I12" s="143"/>
      <c r="J12" s="143"/>
      <c r="K12" s="143"/>
      <c r="L12" s="143"/>
      <c r="M12" s="143"/>
      <c r="N12" s="144"/>
    </row>
    <row r="13" spans="1:35" ht="21" customHeight="1" x14ac:dyDescent="0.25">
      <c r="A13" s="145">
        <v>2</v>
      </c>
      <c r="B13" s="195" t="s">
        <v>80</v>
      </c>
      <c r="C13" s="196"/>
      <c r="D13" s="91" t="s">
        <v>83</v>
      </c>
      <c r="E13" s="189" t="s">
        <v>71</v>
      </c>
      <c r="F13" s="190"/>
      <c r="G13" s="191">
        <v>6876</v>
      </c>
      <c r="H13" s="192"/>
      <c r="I13" s="92">
        <v>173.33</v>
      </c>
      <c r="J13" s="19">
        <f>IF(G13=0, 0, G13/I13)</f>
        <v>39.669993653724106</v>
      </c>
      <c r="K13" s="93"/>
      <c r="L13" s="193">
        <v>100</v>
      </c>
      <c r="M13" s="194"/>
      <c r="N13" s="20">
        <f>IF(J13=0,K13*L13,L13*J13)</f>
        <v>3966.9993653724105</v>
      </c>
    </row>
    <row r="14" spans="1:35" x14ac:dyDescent="0.25">
      <c r="A14" s="146"/>
      <c r="B14" s="188" t="s">
        <v>68</v>
      </c>
      <c r="C14" s="152"/>
      <c r="D14" s="125"/>
      <c r="E14" s="152"/>
      <c r="F14" s="153"/>
      <c r="G14" s="171" t="s">
        <v>75</v>
      </c>
      <c r="H14" s="172"/>
      <c r="I14" s="172"/>
      <c r="J14" s="173"/>
      <c r="K14" s="74" t="s">
        <v>78</v>
      </c>
      <c r="L14" s="71"/>
      <c r="M14" s="72" t="s">
        <v>85</v>
      </c>
      <c r="N14" s="73" t="s">
        <v>79</v>
      </c>
    </row>
    <row r="15" spans="1:35" ht="78.75" customHeight="1" thickBot="1" x14ac:dyDescent="0.3">
      <c r="A15" s="147"/>
      <c r="B15" s="141" t="s">
        <v>160</v>
      </c>
      <c r="C15" s="142"/>
      <c r="D15" s="143"/>
      <c r="E15" s="143"/>
      <c r="F15" s="143"/>
      <c r="G15" s="143"/>
      <c r="H15" s="143"/>
      <c r="I15" s="143"/>
      <c r="J15" s="143"/>
      <c r="K15" s="143"/>
      <c r="L15" s="143"/>
      <c r="M15" s="143"/>
      <c r="N15" s="144"/>
    </row>
    <row r="16" spans="1:35" ht="21" customHeight="1" x14ac:dyDescent="0.25">
      <c r="A16" s="145">
        <v>3</v>
      </c>
      <c r="B16" s="195" t="s">
        <v>81</v>
      </c>
      <c r="C16" s="196"/>
      <c r="D16" s="91" t="s">
        <v>82</v>
      </c>
      <c r="E16" s="189" t="s">
        <v>87</v>
      </c>
      <c r="F16" s="190"/>
      <c r="G16" s="189"/>
      <c r="H16" s="190"/>
      <c r="I16" s="92"/>
      <c r="J16" s="19">
        <f>IF(H16=0, 0, H16/I16)</f>
        <v>0</v>
      </c>
      <c r="K16" s="93">
        <v>10</v>
      </c>
      <c r="L16" s="193">
        <v>360</v>
      </c>
      <c r="M16" s="194"/>
      <c r="N16" s="20">
        <f>IF(J16=0,K16*L16,L16*J16)</f>
        <v>3600</v>
      </c>
    </row>
    <row r="17" spans="1:14" x14ac:dyDescent="0.25">
      <c r="A17" s="146"/>
      <c r="B17" s="188" t="s">
        <v>68</v>
      </c>
      <c r="C17" s="152"/>
      <c r="D17" s="125"/>
      <c r="E17" s="152"/>
      <c r="F17" s="153"/>
      <c r="G17" s="171" t="s">
        <v>75</v>
      </c>
      <c r="H17" s="172"/>
      <c r="I17" s="172"/>
      <c r="J17" s="173"/>
      <c r="K17" s="74" t="s">
        <v>78</v>
      </c>
      <c r="L17" s="71"/>
      <c r="M17" s="72" t="s">
        <v>85</v>
      </c>
      <c r="N17" s="73" t="s">
        <v>79</v>
      </c>
    </row>
    <row r="18" spans="1:14" ht="78.75" customHeight="1" thickBot="1" x14ac:dyDescent="0.3">
      <c r="A18" s="147"/>
      <c r="B18" s="141" t="s">
        <v>162</v>
      </c>
      <c r="C18" s="142"/>
      <c r="D18" s="143"/>
      <c r="E18" s="143"/>
      <c r="F18" s="143"/>
      <c r="G18" s="143"/>
      <c r="H18" s="143"/>
      <c r="I18" s="143"/>
      <c r="J18" s="143"/>
      <c r="K18" s="143"/>
      <c r="L18" s="143"/>
      <c r="M18" s="143"/>
      <c r="N18" s="144"/>
    </row>
    <row r="19" spans="1:14" ht="21" customHeight="1" x14ac:dyDescent="0.25">
      <c r="A19" s="145">
        <v>4</v>
      </c>
      <c r="B19" s="195" t="s">
        <v>81</v>
      </c>
      <c r="C19" s="196"/>
      <c r="D19" s="91" t="s">
        <v>86</v>
      </c>
      <c r="E19" s="189" t="s">
        <v>88</v>
      </c>
      <c r="F19" s="190"/>
      <c r="G19" s="189"/>
      <c r="H19" s="190"/>
      <c r="I19" s="92"/>
      <c r="J19" s="19">
        <f>IF(H19=0, 0, H19/I19)</f>
        <v>0</v>
      </c>
      <c r="K19" s="93">
        <v>10</v>
      </c>
      <c r="L19" s="193">
        <v>160</v>
      </c>
      <c r="M19" s="194"/>
      <c r="N19" s="20">
        <f>IF(J19=0,K19*L19,L19*J19)</f>
        <v>1600</v>
      </c>
    </row>
    <row r="20" spans="1:14" x14ac:dyDescent="0.25">
      <c r="A20" s="146"/>
      <c r="B20" s="188" t="s">
        <v>68</v>
      </c>
      <c r="C20" s="152"/>
      <c r="D20" s="125"/>
      <c r="E20" s="152"/>
      <c r="F20" s="153"/>
      <c r="G20" s="171" t="s">
        <v>75</v>
      </c>
      <c r="H20" s="172"/>
      <c r="I20" s="172"/>
      <c r="J20" s="173"/>
      <c r="K20" s="74" t="s">
        <v>78</v>
      </c>
      <c r="L20" s="71"/>
      <c r="M20" s="72" t="s">
        <v>85</v>
      </c>
      <c r="N20" s="73" t="s">
        <v>79</v>
      </c>
    </row>
    <row r="21" spans="1:14" ht="78.75" customHeight="1" thickBot="1" x14ac:dyDescent="0.3">
      <c r="A21" s="147"/>
      <c r="B21" s="141" t="s">
        <v>89</v>
      </c>
      <c r="C21" s="142"/>
      <c r="D21" s="143"/>
      <c r="E21" s="143"/>
      <c r="F21" s="143"/>
      <c r="G21" s="143"/>
      <c r="H21" s="143"/>
      <c r="I21" s="143"/>
      <c r="J21" s="143"/>
      <c r="K21" s="143"/>
      <c r="L21" s="143"/>
      <c r="M21" s="143"/>
      <c r="N21" s="144"/>
    </row>
    <row r="22" spans="1:14" ht="21" customHeight="1" x14ac:dyDescent="0.25">
      <c r="A22" s="145">
        <v>5</v>
      </c>
      <c r="B22" s="195"/>
      <c r="C22" s="196"/>
      <c r="D22" s="91"/>
      <c r="E22" s="189"/>
      <c r="F22" s="190"/>
      <c r="G22" s="189"/>
      <c r="H22" s="190"/>
      <c r="I22" s="92"/>
      <c r="J22" s="19">
        <f>IF(H22=0, 0, H22/I22)</f>
        <v>0</v>
      </c>
      <c r="K22" s="93"/>
      <c r="L22" s="191"/>
      <c r="M22" s="192"/>
      <c r="N22" s="20">
        <f>IF(J22=0,K22*L22,L22*J22)</f>
        <v>0</v>
      </c>
    </row>
    <row r="23" spans="1:14" x14ac:dyDescent="0.25">
      <c r="A23" s="146"/>
      <c r="B23" s="188" t="s">
        <v>68</v>
      </c>
      <c r="C23" s="152"/>
      <c r="D23" s="125"/>
      <c r="E23" s="152"/>
      <c r="F23" s="153"/>
      <c r="G23" s="171" t="s">
        <v>75</v>
      </c>
      <c r="H23" s="172"/>
      <c r="I23" s="172"/>
      <c r="J23" s="173"/>
      <c r="K23" s="74" t="s">
        <v>78</v>
      </c>
      <c r="L23" s="71"/>
      <c r="M23" s="72" t="s">
        <v>85</v>
      </c>
      <c r="N23" s="73" t="s">
        <v>79</v>
      </c>
    </row>
    <row r="24" spans="1:14" ht="78.75" customHeight="1" thickBot="1" x14ac:dyDescent="0.3">
      <c r="A24" s="147"/>
      <c r="B24" s="141"/>
      <c r="C24" s="142"/>
      <c r="D24" s="143"/>
      <c r="E24" s="143"/>
      <c r="F24" s="143"/>
      <c r="G24" s="143"/>
      <c r="H24" s="143"/>
      <c r="I24" s="143"/>
      <c r="J24" s="143"/>
      <c r="K24" s="143"/>
      <c r="L24" s="143"/>
      <c r="M24" s="143"/>
      <c r="N24" s="144"/>
    </row>
    <row r="25" spans="1:14" ht="21" customHeight="1" x14ac:dyDescent="0.25">
      <c r="A25" s="145">
        <v>6</v>
      </c>
      <c r="B25" s="195"/>
      <c r="C25" s="196"/>
      <c r="D25" s="91"/>
      <c r="E25" s="189"/>
      <c r="F25" s="190"/>
      <c r="G25" s="189"/>
      <c r="H25" s="190"/>
      <c r="I25" s="92"/>
      <c r="J25" s="19">
        <f>IF(H25=0, 0, H25/I25)</f>
        <v>0</v>
      </c>
      <c r="K25" s="93"/>
      <c r="L25" s="191"/>
      <c r="M25" s="192"/>
      <c r="N25" s="20">
        <f>IF(J25=0,K25*L25,L25*J25)</f>
        <v>0</v>
      </c>
    </row>
    <row r="26" spans="1:14" x14ac:dyDescent="0.25">
      <c r="A26" s="146"/>
      <c r="B26" s="188" t="s">
        <v>68</v>
      </c>
      <c r="C26" s="152"/>
      <c r="D26" s="125"/>
      <c r="E26" s="152"/>
      <c r="F26" s="153"/>
      <c r="G26" s="171" t="s">
        <v>75</v>
      </c>
      <c r="H26" s="172"/>
      <c r="I26" s="172"/>
      <c r="J26" s="173"/>
      <c r="K26" s="74" t="s">
        <v>78</v>
      </c>
      <c r="L26" s="71"/>
      <c r="M26" s="72" t="s">
        <v>85</v>
      </c>
      <c r="N26" s="73" t="s">
        <v>79</v>
      </c>
    </row>
    <row r="27" spans="1:14" ht="78.75" customHeight="1" thickBot="1" x14ac:dyDescent="0.3">
      <c r="A27" s="147"/>
      <c r="B27" s="141"/>
      <c r="C27" s="142"/>
      <c r="D27" s="143"/>
      <c r="E27" s="143"/>
      <c r="F27" s="143"/>
      <c r="G27" s="143"/>
      <c r="H27" s="143"/>
      <c r="I27" s="143"/>
      <c r="J27" s="143"/>
      <c r="K27" s="143"/>
      <c r="L27" s="143"/>
      <c r="M27" s="143"/>
      <c r="N27" s="144"/>
    </row>
    <row r="28" spans="1:14" ht="21" customHeight="1" x14ac:dyDescent="0.25">
      <c r="A28" s="145">
        <v>7</v>
      </c>
      <c r="B28" s="195"/>
      <c r="C28" s="196"/>
      <c r="D28" s="91"/>
      <c r="E28" s="189"/>
      <c r="F28" s="190"/>
      <c r="G28" s="189"/>
      <c r="H28" s="190"/>
      <c r="I28" s="92"/>
      <c r="J28" s="19">
        <f>IF(H28=0, 0, H28/I28)</f>
        <v>0</v>
      </c>
      <c r="K28" s="93"/>
      <c r="L28" s="191"/>
      <c r="M28" s="192"/>
      <c r="N28" s="20">
        <f>IF(J28=0,K28*L28,L28*J28)</f>
        <v>0</v>
      </c>
    </row>
    <row r="29" spans="1:14" x14ac:dyDescent="0.25">
      <c r="A29" s="146"/>
      <c r="B29" s="188" t="s">
        <v>68</v>
      </c>
      <c r="C29" s="152"/>
      <c r="D29" s="125"/>
      <c r="E29" s="152"/>
      <c r="F29" s="153"/>
      <c r="G29" s="171" t="s">
        <v>75</v>
      </c>
      <c r="H29" s="172"/>
      <c r="I29" s="172"/>
      <c r="J29" s="173"/>
      <c r="K29" s="74" t="s">
        <v>78</v>
      </c>
      <c r="L29" s="71"/>
      <c r="M29" s="72" t="s">
        <v>85</v>
      </c>
      <c r="N29" s="73" t="s">
        <v>79</v>
      </c>
    </row>
    <row r="30" spans="1:14" ht="78.75" customHeight="1" thickBot="1" x14ac:dyDescent="0.3">
      <c r="A30" s="147"/>
      <c r="B30" s="141"/>
      <c r="C30" s="142"/>
      <c r="D30" s="143"/>
      <c r="E30" s="143"/>
      <c r="F30" s="143"/>
      <c r="G30" s="143"/>
      <c r="H30" s="143"/>
      <c r="I30" s="143"/>
      <c r="J30" s="143"/>
      <c r="K30" s="143"/>
      <c r="L30" s="143"/>
      <c r="M30" s="143"/>
      <c r="N30" s="144"/>
    </row>
    <row r="31" spans="1:14" ht="21" customHeight="1" x14ac:dyDescent="0.25">
      <c r="A31" s="145">
        <v>8</v>
      </c>
      <c r="B31" s="195"/>
      <c r="C31" s="196"/>
      <c r="D31" s="91"/>
      <c r="E31" s="189"/>
      <c r="F31" s="190"/>
      <c r="G31" s="189"/>
      <c r="H31" s="190"/>
      <c r="I31" s="92"/>
      <c r="J31" s="19">
        <f>IF(H31=0, 0, H31/I31)</f>
        <v>0</v>
      </c>
      <c r="K31" s="93"/>
      <c r="L31" s="191"/>
      <c r="M31" s="192"/>
      <c r="N31" s="20">
        <f>IF(J31=0,K31*L31,L31*J31)</f>
        <v>0</v>
      </c>
    </row>
    <row r="32" spans="1:14" x14ac:dyDescent="0.25">
      <c r="A32" s="146"/>
      <c r="B32" s="188" t="s">
        <v>68</v>
      </c>
      <c r="C32" s="152"/>
      <c r="D32" s="125"/>
      <c r="E32" s="152"/>
      <c r="F32" s="153"/>
      <c r="G32" s="171" t="s">
        <v>75</v>
      </c>
      <c r="H32" s="172"/>
      <c r="I32" s="172"/>
      <c r="J32" s="173"/>
      <c r="K32" s="74" t="s">
        <v>78</v>
      </c>
      <c r="L32" s="71"/>
      <c r="M32" s="72" t="s">
        <v>85</v>
      </c>
      <c r="N32" s="73" t="s">
        <v>79</v>
      </c>
    </row>
    <row r="33" spans="1:14" ht="78.75" customHeight="1" thickBot="1" x14ac:dyDescent="0.3">
      <c r="A33" s="147"/>
      <c r="B33" s="141"/>
      <c r="C33" s="142"/>
      <c r="D33" s="143"/>
      <c r="E33" s="143"/>
      <c r="F33" s="143"/>
      <c r="G33" s="143"/>
      <c r="H33" s="143"/>
      <c r="I33" s="143"/>
      <c r="J33" s="143"/>
      <c r="K33" s="143"/>
      <c r="L33" s="143"/>
      <c r="M33" s="143"/>
      <c r="N33" s="144"/>
    </row>
    <row r="34" spans="1:14" ht="21" customHeight="1" x14ac:dyDescent="0.25">
      <c r="A34" s="145">
        <v>9</v>
      </c>
      <c r="B34" s="195"/>
      <c r="C34" s="196"/>
      <c r="D34" s="91"/>
      <c r="E34" s="189"/>
      <c r="F34" s="190"/>
      <c r="G34" s="189"/>
      <c r="H34" s="190"/>
      <c r="I34" s="92"/>
      <c r="J34" s="19">
        <f>IF(H34=0, 0, H34/I34)</f>
        <v>0</v>
      </c>
      <c r="K34" s="93"/>
      <c r="L34" s="191"/>
      <c r="M34" s="192"/>
      <c r="N34" s="20">
        <f>IF(J34=0,K34*L34,L34*J34)</f>
        <v>0</v>
      </c>
    </row>
    <row r="35" spans="1:14" x14ac:dyDescent="0.25">
      <c r="A35" s="146"/>
      <c r="B35" s="188" t="s">
        <v>68</v>
      </c>
      <c r="C35" s="152"/>
      <c r="D35" s="125"/>
      <c r="E35" s="152"/>
      <c r="F35" s="153"/>
      <c r="G35" s="171" t="s">
        <v>75</v>
      </c>
      <c r="H35" s="172"/>
      <c r="I35" s="172"/>
      <c r="J35" s="173"/>
      <c r="K35" s="74" t="s">
        <v>78</v>
      </c>
      <c r="L35" s="71"/>
      <c r="M35" s="72" t="s">
        <v>85</v>
      </c>
      <c r="N35" s="73" t="s">
        <v>79</v>
      </c>
    </row>
    <row r="36" spans="1:14" ht="78.75" customHeight="1" thickBot="1" x14ac:dyDescent="0.3">
      <c r="A36" s="147"/>
      <c r="B36" s="141"/>
      <c r="C36" s="142"/>
      <c r="D36" s="143"/>
      <c r="E36" s="143"/>
      <c r="F36" s="143"/>
      <c r="G36" s="143"/>
      <c r="H36" s="143"/>
      <c r="I36" s="143"/>
      <c r="J36" s="143"/>
      <c r="K36" s="143"/>
      <c r="L36" s="143"/>
      <c r="M36" s="143"/>
      <c r="N36" s="144"/>
    </row>
    <row r="37" spans="1:14" ht="21" customHeight="1" x14ac:dyDescent="0.25">
      <c r="A37" s="145">
        <v>10</v>
      </c>
      <c r="B37" s="195"/>
      <c r="C37" s="196"/>
      <c r="D37" s="91"/>
      <c r="E37" s="189"/>
      <c r="F37" s="190"/>
      <c r="G37" s="189"/>
      <c r="H37" s="190"/>
      <c r="I37" s="92"/>
      <c r="J37" s="19">
        <f>IF(H37=0, 0, H37/I37)</f>
        <v>0</v>
      </c>
      <c r="K37" s="93"/>
      <c r="L37" s="191"/>
      <c r="M37" s="192"/>
      <c r="N37" s="20">
        <f>IF(J37=0,K37*L37,L37*J37)</f>
        <v>0</v>
      </c>
    </row>
    <row r="38" spans="1:14" x14ac:dyDescent="0.25">
      <c r="A38" s="146"/>
      <c r="B38" s="188" t="s">
        <v>68</v>
      </c>
      <c r="C38" s="152"/>
      <c r="D38" s="125"/>
      <c r="E38" s="152"/>
      <c r="F38" s="153"/>
      <c r="G38" s="171" t="s">
        <v>75</v>
      </c>
      <c r="H38" s="172"/>
      <c r="I38" s="172"/>
      <c r="J38" s="173"/>
      <c r="K38" s="74" t="s">
        <v>78</v>
      </c>
      <c r="L38" s="71"/>
      <c r="M38" s="72" t="s">
        <v>85</v>
      </c>
      <c r="N38" s="73" t="s">
        <v>79</v>
      </c>
    </row>
    <row r="39" spans="1:14" ht="78.75" customHeight="1" thickBot="1" x14ac:dyDescent="0.3">
      <c r="A39" s="147"/>
      <c r="B39" s="141"/>
      <c r="C39" s="142"/>
      <c r="D39" s="143"/>
      <c r="E39" s="143"/>
      <c r="F39" s="143"/>
      <c r="G39" s="143"/>
      <c r="H39" s="143"/>
      <c r="I39" s="143"/>
      <c r="J39" s="143"/>
      <c r="K39" s="143"/>
      <c r="L39" s="143"/>
      <c r="M39" s="143"/>
      <c r="N39" s="144"/>
    </row>
  </sheetData>
  <sheetProtection algorithmName="SHA-512" hashValue="UCmwNcfRYHiWNpmlCMCEBfIG4EG2p+zeHI9zAmuJ/wvyLReCFJRvf0bA46XGL+l9yBu3fKzE53ime4rGDv7tDw==" saltValue="0NybrUE2nR1tkDXAh6E9xg==" spinCount="100000" sheet="1" selectLockedCells="1"/>
  <mergeCells count="106">
    <mergeCell ref="B10:C10"/>
    <mergeCell ref="B23:C23"/>
    <mergeCell ref="B22:C22"/>
    <mergeCell ref="B20:C20"/>
    <mergeCell ref="B19:C19"/>
    <mergeCell ref="B17:C17"/>
    <mergeCell ref="B25:C25"/>
    <mergeCell ref="B38:C38"/>
    <mergeCell ref="B37:C37"/>
    <mergeCell ref="B35:C35"/>
    <mergeCell ref="B34:C34"/>
    <mergeCell ref="B32:C32"/>
    <mergeCell ref="B16:C16"/>
    <mergeCell ref="B13:C13"/>
    <mergeCell ref="B14:C14"/>
    <mergeCell ref="A31:A33"/>
    <mergeCell ref="B33:N33"/>
    <mergeCell ref="A34:A36"/>
    <mergeCell ref="B36:N36"/>
    <mergeCell ref="A37:A39"/>
    <mergeCell ref="B39:N39"/>
    <mergeCell ref="E38:F38"/>
    <mergeCell ref="E37:F37"/>
    <mergeCell ref="E35:F35"/>
    <mergeCell ref="E34:F34"/>
    <mergeCell ref="E31:F31"/>
    <mergeCell ref="E32:F32"/>
    <mergeCell ref="L37:M37"/>
    <mergeCell ref="G38:J38"/>
    <mergeCell ref="G35:J35"/>
    <mergeCell ref="G32:J32"/>
    <mergeCell ref="G37:H37"/>
    <mergeCell ref="G34:H34"/>
    <mergeCell ref="G31:H31"/>
    <mergeCell ref="L34:M34"/>
    <mergeCell ref="L31:M31"/>
    <mergeCell ref="B31:C31"/>
    <mergeCell ref="A22:A24"/>
    <mergeCell ref="B24:N24"/>
    <mergeCell ref="A25:A27"/>
    <mergeCell ref="B27:N27"/>
    <mergeCell ref="A28:A30"/>
    <mergeCell ref="B30:N30"/>
    <mergeCell ref="E29:F29"/>
    <mergeCell ref="E28:F28"/>
    <mergeCell ref="E26:F26"/>
    <mergeCell ref="E25:F25"/>
    <mergeCell ref="E23:F23"/>
    <mergeCell ref="E22:F22"/>
    <mergeCell ref="G22:H22"/>
    <mergeCell ref="G29:J29"/>
    <mergeCell ref="G26:J26"/>
    <mergeCell ref="G23:J23"/>
    <mergeCell ref="G28:H28"/>
    <mergeCell ref="G25:H25"/>
    <mergeCell ref="L28:M28"/>
    <mergeCell ref="L25:M25"/>
    <mergeCell ref="L22:M22"/>
    <mergeCell ref="B29:C29"/>
    <mergeCell ref="B28:C28"/>
    <mergeCell ref="B26:C26"/>
    <mergeCell ref="A13:A15"/>
    <mergeCell ref="B15:N15"/>
    <mergeCell ref="A16:A18"/>
    <mergeCell ref="B18:N18"/>
    <mergeCell ref="A19:A21"/>
    <mergeCell ref="B21:N21"/>
    <mergeCell ref="E20:F20"/>
    <mergeCell ref="E19:F19"/>
    <mergeCell ref="E17:F17"/>
    <mergeCell ref="E16:F16"/>
    <mergeCell ref="E14:F14"/>
    <mergeCell ref="E13:F13"/>
    <mergeCell ref="G19:H19"/>
    <mergeCell ref="G20:J20"/>
    <mergeCell ref="G17:J17"/>
    <mergeCell ref="G14:J14"/>
    <mergeCell ref="G16:H16"/>
    <mergeCell ref="G13:H13"/>
    <mergeCell ref="L19:M19"/>
    <mergeCell ref="L16:M16"/>
    <mergeCell ref="L13:M13"/>
    <mergeCell ref="A1:N1"/>
    <mergeCell ref="B12:N12"/>
    <mergeCell ref="A10:A12"/>
    <mergeCell ref="A8:N8"/>
    <mergeCell ref="E11:F11"/>
    <mergeCell ref="E10:F10"/>
    <mergeCell ref="E9:F9"/>
    <mergeCell ref="A6:N6"/>
    <mergeCell ref="A4:B4"/>
    <mergeCell ref="A5:B5"/>
    <mergeCell ref="A2:N2"/>
    <mergeCell ref="A3:N3"/>
    <mergeCell ref="A7:B7"/>
    <mergeCell ref="G11:J11"/>
    <mergeCell ref="G10:H10"/>
    <mergeCell ref="G9:H9"/>
    <mergeCell ref="E4:F4"/>
    <mergeCell ref="C5:N5"/>
    <mergeCell ref="K4:N4"/>
    <mergeCell ref="G4:J4"/>
    <mergeCell ref="L9:M9"/>
    <mergeCell ref="L10:M10"/>
    <mergeCell ref="B11:C11"/>
    <mergeCell ref="B9:C9"/>
  </mergeCells>
  <pageMargins left="0.25" right="0.25" top="0.5" bottom="0.5" header="0.3" footer="0.3"/>
  <pageSetup scale="68"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0F99-9A48-41B0-BE70-2EA5D5DF3573}">
  <sheetPr codeName="Sheet2">
    <pageSetUpPr fitToPage="1"/>
  </sheetPr>
  <dimension ref="A1:B45"/>
  <sheetViews>
    <sheetView zoomScale="150" zoomScaleNormal="150" workbookViewId="0">
      <selection activeCell="B6" sqref="B6"/>
    </sheetView>
  </sheetViews>
  <sheetFormatPr defaultRowHeight="15" x14ac:dyDescent="0.25"/>
  <cols>
    <col min="1" max="1" width="30.28515625" style="1" bestFit="1" customWidth="1"/>
    <col min="2" max="2" width="73.28515625" style="1" customWidth="1"/>
    <col min="3" max="16384" width="9.140625" style="1"/>
  </cols>
  <sheetData>
    <row r="1" spans="1:2" ht="21" x14ac:dyDescent="0.25">
      <c r="A1" s="200" t="str">
        <f>'Table A-Staffing'!A2</f>
        <v>FY2022 National Summer Transportation Institute (NSTI) Program</v>
      </c>
      <c r="B1" s="200"/>
    </row>
    <row r="2" spans="1:2" ht="21" x14ac:dyDescent="0.25">
      <c r="A2" s="201" t="s">
        <v>136</v>
      </c>
      <c r="B2" s="201"/>
    </row>
    <row r="3" spans="1:2" ht="18.75" x14ac:dyDescent="0.25">
      <c r="A3" s="76" t="s">
        <v>90</v>
      </c>
      <c r="B3" s="122" t="str">
        <f>'Table A-Staffing'!E4</f>
        <v>State of ABC</v>
      </c>
    </row>
    <row r="4" spans="1:2" ht="18.75" x14ac:dyDescent="0.25">
      <c r="A4" s="76" t="s">
        <v>29</v>
      </c>
      <c r="B4" s="75" t="str">
        <f>'Table A-Staffing'!C5</f>
        <v>Institution of Higher Education (IHE)</v>
      </c>
    </row>
    <row r="5" spans="1:2" ht="41.25" customHeight="1" x14ac:dyDescent="0.25">
      <c r="A5" s="199" t="s">
        <v>137</v>
      </c>
      <c r="B5" s="199"/>
    </row>
    <row r="6" spans="1:2" ht="15.75" x14ac:dyDescent="0.25">
      <c r="A6" s="80" t="s">
        <v>30</v>
      </c>
      <c r="B6" s="94"/>
    </row>
    <row r="7" spans="1:2" ht="15.75" x14ac:dyDescent="0.25">
      <c r="A7" s="80" t="s">
        <v>31</v>
      </c>
      <c r="B7" s="94"/>
    </row>
    <row r="8" spans="1:2" ht="15.75" x14ac:dyDescent="0.25">
      <c r="A8" s="80" t="s">
        <v>32</v>
      </c>
      <c r="B8" s="94"/>
    </row>
    <row r="9" spans="1:2" ht="4.5" customHeight="1" x14ac:dyDescent="0.25">
      <c r="A9" s="77"/>
      <c r="B9" s="78"/>
    </row>
    <row r="10" spans="1:2" ht="15.75" x14ac:dyDescent="0.25">
      <c r="A10" s="80" t="s">
        <v>30</v>
      </c>
      <c r="B10" s="94"/>
    </row>
    <row r="11" spans="1:2" ht="15.75" x14ac:dyDescent="0.25">
      <c r="A11" s="80" t="s">
        <v>31</v>
      </c>
      <c r="B11" s="94"/>
    </row>
    <row r="12" spans="1:2" ht="15.75" x14ac:dyDescent="0.25">
      <c r="A12" s="80" t="s">
        <v>32</v>
      </c>
      <c r="B12" s="94"/>
    </row>
    <row r="13" spans="1:2" ht="4.5" customHeight="1" x14ac:dyDescent="0.25">
      <c r="A13" s="79"/>
      <c r="B13" s="78"/>
    </row>
    <row r="14" spans="1:2" ht="15.75" x14ac:dyDescent="0.25">
      <c r="A14" s="80" t="s">
        <v>30</v>
      </c>
      <c r="B14" s="94"/>
    </row>
    <row r="15" spans="1:2" ht="15.75" x14ac:dyDescent="0.25">
      <c r="A15" s="80" t="s">
        <v>31</v>
      </c>
      <c r="B15" s="94"/>
    </row>
    <row r="16" spans="1:2" ht="15.75" x14ac:dyDescent="0.25">
      <c r="A16" s="80" t="s">
        <v>32</v>
      </c>
      <c r="B16" s="94"/>
    </row>
    <row r="17" spans="1:2" ht="4.5" customHeight="1" x14ac:dyDescent="0.25">
      <c r="A17" s="77"/>
      <c r="B17" s="78"/>
    </row>
    <row r="18" spans="1:2" ht="15.75" x14ac:dyDescent="0.25">
      <c r="A18" s="80" t="s">
        <v>30</v>
      </c>
      <c r="B18" s="94"/>
    </row>
    <row r="19" spans="1:2" ht="15.75" x14ac:dyDescent="0.25">
      <c r="A19" s="80" t="s">
        <v>31</v>
      </c>
      <c r="B19" s="94"/>
    </row>
    <row r="20" spans="1:2" ht="15.75" x14ac:dyDescent="0.25">
      <c r="A20" s="80" t="s">
        <v>32</v>
      </c>
      <c r="B20" s="94"/>
    </row>
    <row r="21" spans="1:2" ht="4.5" customHeight="1" x14ac:dyDescent="0.25">
      <c r="A21" s="77"/>
      <c r="B21" s="78"/>
    </row>
    <row r="22" spans="1:2" ht="15.75" x14ac:dyDescent="0.25">
      <c r="A22" s="80" t="s">
        <v>30</v>
      </c>
      <c r="B22" s="94"/>
    </row>
    <row r="23" spans="1:2" ht="15.75" x14ac:dyDescent="0.25">
      <c r="A23" s="80" t="s">
        <v>31</v>
      </c>
      <c r="B23" s="94"/>
    </row>
    <row r="24" spans="1:2" ht="15.75" x14ac:dyDescent="0.25">
      <c r="A24" s="80" t="s">
        <v>32</v>
      </c>
      <c r="B24" s="94"/>
    </row>
    <row r="25" spans="1:2" ht="4.5" customHeight="1" x14ac:dyDescent="0.25">
      <c r="A25" s="77"/>
      <c r="B25" s="78"/>
    </row>
    <row r="26" spans="1:2" ht="15.75" x14ac:dyDescent="0.25">
      <c r="A26" s="80" t="s">
        <v>30</v>
      </c>
      <c r="B26" s="94"/>
    </row>
    <row r="27" spans="1:2" ht="15.75" x14ac:dyDescent="0.25">
      <c r="A27" s="80" t="s">
        <v>31</v>
      </c>
      <c r="B27" s="94"/>
    </row>
    <row r="28" spans="1:2" ht="15.75" x14ac:dyDescent="0.25">
      <c r="A28" s="80" t="s">
        <v>32</v>
      </c>
      <c r="B28" s="94"/>
    </row>
    <row r="29" spans="1:2" ht="4.5" customHeight="1" x14ac:dyDescent="0.25">
      <c r="A29" s="77"/>
      <c r="B29" s="78"/>
    </row>
    <row r="30" spans="1:2" ht="15.75" x14ac:dyDescent="0.25">
      <c r="A30" s="80" t="s">
        <v>30</v>
      </c>
      <c r="B30" s="94"/>
    </row>
    <row r="31" spans="1:2" ht="15.75" x14ac:dyDescent="0.25">
      <c r="A31" s="80" t="s">
        <v>31</v>
      </c>
      <c r="B31" s="94"/>
    </row>
    <row r="32" spans="1:2" ht="15.75" x14ac:dyDescent="0.25">
      <c r="A32" s="80" t="s">
        <v>32</v>
      </c>
      <c r="B32" s="94"/>
    </row>
    <row r="33" spans="1:2" ht="4.5" customHeight="1" x14ac:dyDescent="0.25">
      <c r="A33" s="77"/>
      <c r="B33" s="78"/>
    </row>
    <row r="34" spans="1:2" ht="15.75" x14ac:dyDescent="0.25">
      <c r="A34" s="80" t="s">
        <v>30</v>
      </c>
      <c r="B34" s="94"/>
    </row>
    <row r="35" spans="1:2" ht="15.75" x14ac:dyDescent="0.25">
      <c r="A35" s="80" t="s">
        <v>31</v>
      </c>
      <c r="B35" s="94"/>
    </row>
    <row r="36" spans="1:2" ht="15.75" x14ac:dyDescent="0.25">
      <c r="A36" s="80" t="s">
        <v>32</v>
      </c>
      <c r="B36" s="94"/>
    </row>
    <row r="37" spans="1:2" ht="4.5" customHeight="1" x14ac:dyDescent="0.25">
      <c r="A37" s="77"/>
      <c r="B37" s="78"/>
    </row>
    <row r="38" spans="1:2" ht="15.75" x14ac:dyDescent="0.25">
      <c r="A38" s="80" t="s">
        <v>30</v>
      </c>
      <c r="B38" s="94"/>
    </row>
    <row r="39" spans="1:2" ht="15.75" x14ac:dyDescent="0.25">
      <c r="A39" s="80" t="s">
        <v>31</v>
      </c>
      <c r="B39" s="94"/>
    </row>
    <row r="40" spans="1:2" ht="15.75" x14ac:dyDescent="0.25">
      <c r="A40" s="80" t="s">
        <v>32</v>
      </c>
      <c r="B40" s="94"/>
    </row>
    <row r="41" spans="1:2" ht="4.5" customHeight="1" x14ac:dyDescent="0.25">
      <c r="A41" s="77"/>
      <c r="B41" s="78"/>
    </row>
    <row r="42" spans="1:2" ht="15.75" x14ac:dyDescent="0.25">
      <c r="A42" s="80" t="s">
        <v>30</v>
      </c>
      <c r="B42" s="94"/>
    </row>
    <row r="43" spans="1:2" ht="15.75" x14ac:dyDescent="0.25">
      <c r="A43" s="80" t="s">
        <v>31</v>
      </c>
      <c r="B43" s="94"/>
    </row>
    <row r="44" spans="1:2" ht="15.75" x14ac:dyDescent="0.25">
      <c r="A44" s="80" t="s">
        <v>32</v>
      </c>
      <c r="B44" s="94"/>
    </row>
    <row r="45" spans="1:2" ht="4.5" customHeight="1" x14ac:dyDescent="0.25">
      <c r="A45" s="77"/>
      <c r="B45" s="79"/>
    </row>
  </sheetData>
  <sheetProtection algorithmName="SHA-512" hashValue="Ztwyi3bouPtB5dZrImxFBxcKDSB37okMjBPl5UOjnGFFouYH89+uoRzaC2zTzjFCu61+Xzi7V2Aj8t+CYJt6bw==" saltValue="wOZe0/D+UENcThaOhFFICw==" spinCount="100000" sheet="1" selectLockedCells="1"/>
  <mergeCells count="3">
    <mergeCell ref="A5:B5"/>
    <mergeCell ref="A1:B1"/>
    <mergeCell ref="A2:B2"/>
  </mergeCells>
  <pageMargins left="0.7" right="0.7" top="0.75" bottom="0.75" header="0.3" footer="0.3"/>
  <pageSetup scale="87"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E1B7-E449-4B81-80D8-828BBD489CCE}">
  <sheetPr codeName="Sheet3">
    <pageSetUpPr fitToPage="1"/>
  </sheetPr>
  <dimension ref="A1:F45"/>
  <sheetViews>
    <sheetView zoomScale="160" zoomScaleNormal="160" workbookViewId="0">
      <selection activeCell="B7" sqref="B7"/>
    </sheetView>
  </sheetViews>
  <sheetFormatPr defaultRowHeight="15" x14ac:dyDescent="0.25"/>
  <cols>
    <col min="1" max="1" width="5.28515625" style="1" customWidth="1"/>
    <col min="2" max="2" width="25.42578125" style="1" bestFit="1" customWidth="1"/>
    <col min="3" max="3" width="28.5703125" style="1" customWidth="1"/>
    <col min="4" max="4" width="34.7109375" style="1" customWidth="1"/>
    <col min="5" max="5" width="19.42578125" style="1" customWidth="1"/>
    <col min="6" max="6" width="16.5703125" style="1" customWidth="1"/>
    <col min="7" max="16384" width="9.140625" style="1"/>
  </cols>
  <sheetData>
    <row r="1" spans="1:6" ht="21" customHeight="1" x14ac:dyDescent="0.25">
      <c r="A1" s="209" t="str">
        <f>'Table A-Staffing'!A2</f>
        <v>FY2022 National Summer Transportation Institute (NSTI) Program</v>
      </c>
      <c r="B1" s="210"/>
      <c r="C1" s="210"/>
      <c r="D1" s="210"/>
      <c r="E1" s="210"/>
      <c r="F1" s="211"/>
    </row>
    <row r="2" spans="1:6" ht="21" customHeight="1" x14ac:dyDescent="0.25">
      <c r="A2" s="212" t="s">
        <v>195</v>
      </c>
      <c r="B2" s="201"/>
      <c r="C2" s="201"/>
      <c r="D2" s="201"/>
      <c r="E2" s="201"/>
      <c r="F2" s="213"/>
    </row>
    <row r="3" spans="1:6" ht="18.75" x14ac:dyDescent="0.25">
      <c r="A3" s="208" t="s">
        <v>90</v>
      </c>
      <c r="B3" s="208"/>
      <c r="C3" s="215" t="str">
        <f>'Table A-Staffing'!E4</f>
        <v>State of ABC</v>
      </c>
      <c r="D3" s="215"/>
      <c r="E3" s="215"/>
      <c r="F3" s="215"/>
    </row>
    <row r="4" spans="1:6" ht="18.75" x14ac:dyDescent="0.25">
      <c r="A4" s="208" t="s">
        <v>29</v>
      </c>
      <c r="B4" s="208"/>
      <c r="C4" s="214" t="str">
        <f>'Table A-Staffing'!C5</f>
        <v>Institution of Higher Education (IHE)</v>
      </c>
      <c r="D4" s="214"/>
      <c r="E4" s="214"/>
      <c r="F4" s="214"/>
    </row>
    <row r="5" spans="1:6" ht="96.75" customHeight="1" thickBot="1" x14ac:dyDescent="0.3">
      <c r="A5" s="216" t="s">
        <v>200</v>
      </c>
      <c r="B5" s="216"/>
      <c r="C5" s="216"/>
      <c r="D5" s="216"/>
      <c r="E5" s="216"/>
      <c r="F5" s="216"/>
    </row>
    <row r="6" spans="1:6" ht="32.25" customHeight="1" x14ac:dyDescent="0.25">
      <c r="A6" s="205">
        <v>1</v>
      </c>
      <c r="B6" s="81" t="s">
        <v>142</v>
      </c>
      <c r="C6" s="81" t="s">
        <v>108</v>
      </c>
      <c r="D6" s="82" t="s">
        <v>138</v>
      </c>
      <c r="E6" s="83" t="s">
        <v>141</v>
      </c>
      <c r="F6" s="83" t="s">
        <v>140</v>
      </c>
    </row>
    <row r="7" spans="1:6" x14ac:dyDescent="0.25">
      <c r="A7" s="206"/>
      <c r="B7" s="100"/>
      <c r="C7" s="100"/>
      <c r="D7" s="99" t="s">
        <v>192</v>
      </c>
      <c r="E7" s="95"/>
      <c r="F7" s="95">
        <v>200</v>
      </c>
    </row>
    <row r="8" spans="1:6" x14ac:dyDescent="0.25">
      <c r="A8" s="206"/>
      <c r="B8" s="217" t="s">
        <v>139</v>
      </c>
      <c r="C8" s="218"/>
      <c r="D8" s="218"/>
      <c r="E8" s="218"/>
      <c r="F8" s="219"/>
    </row>
    <row r="9" spans="1:6" ht="39.75" customHeight="1" thickBot="1" x14ac:dyDescent="0.3">
      <c r="A9" s="207"/>
      <c r="B9" s="202" t="s">
        <v>194</v>
      </c>
      <c r="C9" s="203"/>
      <c r="D9" s="203"/>
      <c r="E9" s="203"/>
      <c r="F9" s="204"/>
    </row>
    <row r="10" spans="1:6" ht="32.25" customHeight="1" x14ac:dyDescent="0.25">
      <c r="A10" s="205">
        <v>2</v>
      </c>
      <c r="B10" s="81" t="str">
        <f>$B$6</f>
        <v>Name or Contact</v>
      </c>
      <c r="C10" s="81" t="str">
        <f>$C$6</f>
        <v>Title</v>
      </c>
      <c r="D10" s="82" t="str">
        <f>$D$6</f>
        <v>Organization</v>
      </c>
      <c r="E10" s="83" t="str">
        <f>$E$6</f>
        <v>Donated Funds or Value of Services</v>
      </c>
      <c r="F10" s="83" t="str">
        <f>$F$6</f>
        <v>Estimated Cost (if any)</v>
      </c>
    </row>
    <row r="11" spans="1:6" ht="15.75" x14ac:dyDescent="0.25">
      <c r="A11" s="206"/>
      <c r="B11" s="97"/>
      <c r="C11" s="98"/>
      <c r="D11" s="99"/>
      <c r="E11" s="95"/>
      <c r="F11" s="95"/>
    </row>
    <row r="12" spans="1:6" x14ac:dyDescent="0.25">
      <c r="A12" s="206"/>
      <c r="B12" s="217" t="str">
        <f>$B$8</f>
        <v>Role and Contribution Narrative</v>
      </c>
      <c r="C12" s="218"/>
      <c r="D12" s="218"/>
      <c r="E12" s="218"/>
      <c r="F12" s="219"/>
    </row>
    <row r="13" spans="1:6" ht="39.75" customHeight="1" thickBot="1" x14ac:dyDescent="0.3">
      <c r="A13" s="207"/>
      <c r="B13" s="202"/>
      <c r="C13" s="203"/>
      <c r="D13" s="203"/>
      <c r="E13" s="203"/>
      <c r="F13" s="204"/>
    </row>
    <row r="14" spans="1:6" ht="32.25" customHeight="1" x14ac:dyDescent="0.25">
      <c r="A14" s="205">
        <v>3</v>
      </c>
      <c r="B14" s="81" t="str">
        <f>$B$6</f>
        <v>Name or Contact</v>
      </c>
      <c r="C14" s="81" t="str">
        <f>$C$6</f>
        <v>Title</v>
      </c>
      <c r="D14" s="82" t="str">
        <f>$D$6</f>
        <v>Organization</v>
      </c>
      <c r="E14" s="83" t="str">
        <f>$E$6</f>
        <v>Donated Funds or Value of Services</v>
      </c>
      <c r="F14" s="83" t="str">
        <f>$F$6</f>
        <v>Estimated Cost (if any)</v>
      </c>
    </row>
    <row r="15" spans="1:6" ht="15.75" x14ac:dyDescent="0.25">
      <c r="A15" s="206"/>
      <c r="B15" s="97"/>
      <c r="C15" s="98"/>
      <c r="D15" s="99"/>
      <c r="E15" s="95"/>
      <c r="F15" s="95"/>
    </row>
    <row r="16" spans="1:6" x14ac:dyDescent="0.25">
      <c r="A16" s="206"/>
      <c r="B16" s="217" t="str">
        <f>$B$8</f>
        <v>Role and Contribution Narrative</v>
      </c>
      <c r="C16" s="218"/>
      <c r="D16" s="218"/>
      <c r="E16" s="218"/>
      <c r="F16" s="219"/>
    </row>
    <row r="17" spans="1:6" ht="39.75" customHeight="1" thickBot="1" x14ac:dyDescent="0.3">
      <c r="A17" s="207"/>
      <c r="B17" s="202"/>
      <c r="C17" s="203"/>
      <c r="D17" s="203"/>
      <c r="E17" s="203"/>
      <c r="F17" s="204"/>
    </row>
    <row r="18" spans="1:6" ht="32.25" customHeight="1" x14ac:dyDescent="0.25">
      <c r="A18" s="205">
        <v>4</v>
      </c>
      <c r="B18" s="81" t="str">
        <f>$B$6</f>
        <v>Name or Contact</v>
      </c>
      <c r="C18" s="81" t="str">
        <f>$C$6</f>
        <v>Title</v>
      </c>
      <c r="D18" s="82" t="str">
        <f>$D$6</f>
        <v>Organization</v>
      </c>
      <c r="E18" s="83" t="str">
        <f>$E$6</f>
        <v>Donated Funds or Value of Services</v>
      </c>
      <c r="F18" s="83" t="str">
        <f>$F$6</f>
        <v>Estimated Cost (if any)</v>
      </c>
    </row>
    <row r="19" spans="1:6" ht="15.75" x14ac:dyDescent="0.25">
      <c r="A19" s="206"/>
      <c r="B19" s="97"/>
      <c r="C19" s="98"/>
      <c r="D19" s="99"/>
      <c r="E19" s="95"/>
      <c r="F19" s="95"/>
    </row>
    <row r="20" spans="1:6" x14ac:dyDescent="0.25">
      <c r="A20" s="206"/>
      <c r="B20" s="217" t="str">
        <f>$B$8</f>
        <v>Role and Contribution Narrative</v>
      </c>
      <c r="C20" s="218"/>
      <c r="D20" s="218"/>
      <c r="E20" s="218"/>
      <c r="F20" s="219"/>
    </row>
    <row r="21" spans="1:6" ht="39.75" customHeight="1" thickBot="1" x14ac:dyDescent="0.3">
      <c r="A21" s="207"/>
      <c r="B21" s="202"/>
      <c r="C21" s="203"/>
      <c r="D21" s="203"/>
      <c r="E21" s="203"/>
      <c r="F21" s="204"/>
    </row>
    <row r="22" spans="1:6" ht="32.25" customHeight="1" x14ac:dyDescent="0.25">
      <c r="A22" s="205">
        <v>5</v>
      </c>
      <c r="B22" s="81" t="str">
        <f>$B$6</f>
        <v>Name or Contact</v>
      </c>
      <c r="C22" s="81" t="str">
        <f>$C$6</f>
        <v>Title</v>
      </c>
      <c r="D22" s="82" t="str">
        <f>$D$6</f>
        <v>Organization</v>
      </c>
      <c r="E22" s="83" t="str">
        <f>$E$6</f>
        <v>Donated Funds or Value of Services</v>
      </c>
      <c r="F22" s="83" t="str">
        <f>$F$6</f>
        <v>Estimated Cost (if any)</v>
      </c>
    </row>
    <row r="23" spans="1:6" ht="15.75" x14ac:dyDescent="0.25">
      <c r="A23" s="206"/>
      <c r="B23" s="97"/>
      <c r="C23" s="98"/>
      <c r="D23" s="99"/>
      <c r="E23" s="95"/>
      <c r="F23" s="95"/>
    </row>
    <row r="24" spans="1:6" x14ac:dyDescent="0.25">
      <c r="A24" s="206"/>
      <c r="B24" s="217" t="str">
        <f>$B$8</f>
        <v>Role and Contribution Narrative</v>
      </c>
      <c r="C24" s="218"/>
      <c r="D24" s="218"/>
      <c r="E24" s="218"/>
      <c r="F24" s="219"/>
    </row>
    <row r="25" spans="1:6" ht="39.75" customHeight="1" thickBot="1" x14ac:dyDescent="0.3">
      <c r="A25" s="207"/>
      <c r="B25" s="202"/>
      <c r="C25" s="203"/>
      <c r="D25" s="203"/>
      <c r="E25" s="203"/>
      <c r="F25" s="204"/>
    </row>
    <row r="26" spans="1:6" ht="32.25" customHeight="1" x14ac:dyDescent="0.25">
      <c r="A26" s="205">
        <v>6</v>
      </c>
      <c r="B26" s="81" t="str">
        <f>$B$6</f>
        <v>Name or Contact</v>
      </c>
      <c r="C26" s="81" t="str">
        <f>$C$6</f>
        <v>Title</v>
      </c>
      <c r="D26" s="82" t="str">
        <f>$D$6</f>
        <v>Organization</v>
      </c>
      <c r="E26" s="83" t="str">
        <f>$E$6</f>
        <v>Donated Funds or Value of Services</v>
      </c>
      <c r="F26" s="83" t="str">
        <f>$F$6</f>
        <v>Estimated Cost (if any)</v>
      </c>
    </row>
    <row r="27" spans="1:6" ht="15.75" x14ac:dyDescent="0.25">
      <c r="A27" s="206"/>
      <c r="B27" s="97"/>
      <c r="C27" s="98"/>
      <c r="D27" s="99"/>
      <c r="E27" s="95"/>
      <c r="F27" s="95"/>
    </row>
    <row r="28" spans="1:6" x14ac:dyDescent="0.25">
      <c r="A28" s="206"/>
      <c r="B28" s="217" t="str">
        <f>$B$8</f>
        <v>Role and Contribution Narrative</v>
      </c>
      <c r="C28" s="218"/>
      <c r="D28" s="218"/>
      <c r="E28" s="218"/>
      <c r="F28" s="219"/>
    </row>
    <row r="29" spans="1:6" ht="39.75" customHeight="1" thickBot="1" x14ac:dyDescent="0.3">
      <c r="A29" s="207"/>
      <c r="B29" s="202"/>
      <c r="C29" s="203"/>
      <c r="D29" s="203"/>
      <c r="E29" s="203"/>
      <c r="F29" s="204"/>
    </row>
    <row r="30" spans="1:6" ht="32.25" customHeight="1" x14ac:dyDescent="0.25">
      <c r="A30" s="205">
        <v>7</v>
      </c>
      <c r="B30" s="81" t="str">
        <f>$B$6</f>
        <v>Name or Contact</v>
      </c>
      <c r="C30" s="81" t="str">
        <f>$C$6</f>
        <v>Title</v>
      </c>
      <c r="D30" s="82" t="str">
        <f>$D$6</f>
        <v>Organization</v>
      </c>
      <c r="E30" s="83" t="str">
        <f>$E$6</f>
        <v>Donated Funds or Value of Services</v>
      </c>
      <c r="F30" s="83" t="str">
        <f>$F$6</f>
        <v>Estimated Cost (if any)</v>
      </c>
    </row>
    <row r="31" spans="1:6" ht="15.75" x14ac:dyDescent="0.25">
      <c r="A31" s="206"/>
      <c r="B31" s="97"/>
      <c r="C31" s="98"/>
      <c r="D31" s="99"/>
      <c r="E31" s="95"/>
      <c r="F31" s="95"/>
    </row>
    <row r="32" spans="1:6" x14ac:dyDescent="0.25">
      <c r="A32" s="206"/>
      <c r="B32" s="217" t="str">
        <f>$B$8</f>
        <v>Role and Contribution Narrative</v>
      </c>
      <c r="C32" s="218"/>
      <c r="D32" s="218"/>
      <c r="E32" s="218"/>
      <c r="F32" s="219"/>
    </row>
    <row r="33" spans="1:6" ht="39.75" customHeight="1" thickBot="1" x14ac:dyDescent="0.3">
      <c r="A33" s="207"/>
      <c r="B33" s="202"/>
      <c r="C33" s="203"/>
      <c r="D33" s="203"/>
      <c r="E33" s="203"/>
      <c r="F33" s="204"/>
    </row>
    <row r="34" spans="1:6" ht="32.25" customHeight="1" x14ac:dyDescent="0.25">
      <c r="A34" s="205">
        <v>8</v>
      </c>
      <c r="B34" s="81" t="str">
        <f>$B$6</f>
        <v>Name or Contact</v>
      </c>
      <c r="C34" s="81" t="str">
        <f>$C$6</f>
        <v>Title</v>
      </c>
      <c r="D34" s="82" t="str">
        <f>$D$6</f>
        <v>Organization</v>
      </c>
      <c r="E34" s="83" t="str">
        <f>$E$6</f>
        <v>Donated Funds or Value of Services</v>
      </c>
      <c r="F34" s="83" t="str">
        <f>$F$6</f>
        <v>Estimated Cost (if any)</v>
      </c>
    </row>
    <row r="35" spans="1:6" ht="15.75" x14ac:dyDescent="0.25">
      <c r="A35" s="206"/>
      <c r="B35" s="97"/>
      <c r="C35" s="98"/>
      <c r="D35" s="99"/>
      <c r="E35" s="95"/>
      <c r="F35" s="95"/>
    </row>
    <row r="36" spans="1:6" x14ac:dyDescent="0.25">
      <c r="A36" s="206"/>
      <c r="B36" s="217" t="str">
        <f>$B$8</f>
        <v>Role and Contribution Narrative</v>
      </c>
      <c r="C36" s="218"/>
      <c r="D36" s="218"/>
      <c r="E36" s="218"/>
      <c r="F36" s="219"/>
    </row>
    <row r="37" spans="1:6" ht="39.75" customHeight="1" thickBot="1" x14ac:dyDescent="0.3">
      <c r="A37" s="207"/>
      <c r="B37" s="202"/>
      <c r="C37" s="203"/>
      <c r="D37" s="203"/>
      <c r="E37" s="203"/>
      <c r="F37" s="204"/>
    </row>
    <row r="38" spans="1:6" ht="32.25" customHeight="1" x14ac:dyDescent="0.25">
      <c r="A38" s="205">
        <v>9</v>
      </c>
      <c r="B38" s="81" t="str">
        <f>$B$6</f>
        <v>Name or Contact</v>
      </c>
      <c r="C38" s="81" t="str">
        <f>$C$6</f>
        <v>Title</v>
      </c>
      <c r="D38" s="82" t="str">
        <f>$D$6</f>
        <v>Organization</v>
      </c>
      <c r="E38" s="83" t="str">
        <f>$E$6</f>
        <v>Donated Funds or Value of Services</v>
      </c>
      <c r="F38" s="83" t="str">
        <f>$F$6</f>
        <v>Estimated Cost (if any)</v>
      </c>
    </row>
    <row r="39" spans="1:6" ht="15.75" x14ac:dyDescent="0.25">
      <c r="A39" s="206"/>
      <c r="B39" s="97"/>
      <c r="C39" s="98"/>
      <c r="D39" s="99"/>
      <c r="E39" s="95"/>
      <c r="F39" s="95"/>
    </row>
    <row r="40" spans="1:6" x14ac:dyDescent="0.25">
      <c r="A40" s="206"/>
      <c r="B40" s="217" t="str">
        <f>$B$8</f>
        <v>Role and Contribution Narrative</v>
      </c>
      <c r="C40" s="218"/>
      <c r="D40" s="218"/>
      <c r="E40" s="218"/>
      <c r="F40" s="219"/>
    </row>
    <row r="41" spans="1:6" ht="39.75" customHeight="1" thickBot="1" x14ac:dyDescent="0.3">
      <c r="A41" s="207"/>
      <c r="B41" s="202"/>
      <c r="C41" s="203"/>
      <c r="D41" s="203"/>
      <c r="E41" s="203"/>
      <c r="F41" s="204"/>
    </row>
    <row r="42" spans="1:6" ht="32.25" customHeight="1" x14ac:dyDescent="0.25">
      <c r="A42" s="205">
        <v>10</v>
      </c>
      <c r="B42" s="81" t="str">
        <f>$B$6</f>
        <v>Name or Contact</v>
      </c>
      <c r="C42" s="81" t="str">
        <f>$C$6</f>
        <v>Title</v>
      </c>
      <c r="D42" s="82" t="str">
        <f>$D$6</f>
        <v>Organization</v>
      </c>
      <c r="E42" s="83" t="str">
        <f>$E$6</f>
        <v>Donated Funds or Value of Services</v>
      </c>
      <c r="F42" s="83" t="str">
        <f>$F$6</f>
        <v>Estimated Cost (if any)</v>
      </c>
    </row>
    <row r="43" spans="1:6" ht="15.75" x14ac:dyDescent="0.25">
      <c r="A43" s="206"/>
      <c r="B43" s="97"/>
      <c r="C43" s="98"/>
      <c r="D43" s="99"/>
      <c r="E43" s="95"/>
      <c r="F43" s="95"/>
    </row>
    <row r="44" spans="1:6" x14ac:dyDescent="0.25">
      <c r="A44" s="206"/>
      <c r="B44" s="217" t="str">
        <f>$B$8</f>
        <v>Role and Contribution Narrative</v>
      </c>
      <c r="C44" s="218"/>
      <c r="D44" s="218"/>
      <c r="E44" s="218"/>
      <c r="F44" s="219"/>
    </row>
    <row r="45" spans="1:6" ht="39.75" customHeight="1" thickBot="1" x14ac:dyDescent="0.3">
      <c r="A45" s="207"/>
      <c r="B45" s="202"/>
      <c r="C45" s="203"/>
      <c r="D45" s="203"/>
      <c r="E45" s="203"/>
      <c r="F45" s="204"/>
    </row>
  </sheetData>
  <sheetProtection algorithmName="SHA-512" hashValue="HX2yOcpJvFky/DiZ9TjmdhpE0TRTsWT9ZOHHEvcNQsBxSbO02Lbuc/FgizjHggwB8trw+y0f3jtrVn0KjnDWIA==" saltValue="MRWTNjlFt5kY0v3URjuN0g==" spinCount="100000" sheet="1" selectLockedCells="1"/>
  <mergeCells count="37">
    <mergeCell ref="A42:A45"/>
    <mergeCell ref="B44:F44"/>
    <mergeCell ref="B45:F45"/>
    <mergeCell ref="A34:A37"/>
    <mergeCell ref="B36:F36"/>
    <mergeCell ref="B37:F37"/>
    <mergeCell ref="A38:A41"/>
    <mergeCell ref="B40:F40"/>
    <mergeCell ref="B41:F41"/>
    <mergeCell ref="A26:A29"/>
    <mergeCell ref="B28:F28"/>
    <mergeCell ref="B29:F29"/>
    <mergeCell ref="A30:A33"/>
    <mergeCell ref="B32:F32"/>
    <mergeCell ref="B33:F33"/>
    <mergeCell ref="A18:A21"/>
    <mergeCell ref="B20:F20"/>
    <mergeCell ref="B21:F21"/>
    <mergeCell ref="A22:A25"/>
    <mergeCell ref="B24:F24"/>
    <mergeCell ref="B25:F25"/>
    <mergeCell ref="A10:A13"/>
    <mergeCell ref="B12:F12"/>
    <mergeCell ref="B13:F13"/>
    <mergeCell ref="A14:A17"/>
    <mergeCell ref="B16:F16"/>
    <mergeCell ref="B17:F17"/>
    <mergeCell ref="B9:F9"/>
    <mergeCell ref="A6:A9"/>
    <mergeCell ref="A3:B3"/>
    <mergeCell ref="A1:F1"/>
    <mergeCell ref="A2:F2"/>
    <mergeCell ref="C4:F4"/>
    <mergeCell ref="C3:F3"/>
    <mergeCell ref="A4:B4"/>
    <mergeCell ref="A5:F5"/>
    <mergeCell ref="B8:F8"/>
  </mergeCells>
  <pageMargins left="0.7" right="0.7" top="0.75" bottom="0.75" header="0.3" footer="0.3"/>
  <pageSetup scale="58"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95441-46BB-43A1-871B-A3106A26DEE4}">
  <sheetPr codeName="Sheet4"/>
  <dimension ref="A1:B55"/>
  <sheetViews>
    <sheetView zoomScale="160" zoomScaleNormal="160" workbookViewId="0">
      <selection activeCell="B6" sqref="B6"/>
    </sheetView>
  </sheetViews>
  <sheetFormatPr defaultRowHeight="15" x14ac:dyDescent="0.25"/>
  <cols>
    <col min="1" max="1" width="21.42578125" style="1" customWidth="1"/>
    <col min="2" max="2" width="80.28515625" style="1" customWidth="1"/>
    <col min="3" max="16384" width="9.140625" style="1"/>
  </cols>
  <sheetData>
    <row r="1" spans="1:2" ht="21" customHeight="1" x14ac:dyDescent="0.25">
      <c r="A1" s="200" t="str">
        <f>'Table A-Staffing'!A2</f>
        <v>FY2022 National Summer Transportation Institute (NSTI) Program</v>
      </c>
      <c r="B1" s="200"/>
    </row>
    <row r="2" spans="1:2" ht="21" customHeight="1" x14ac:dyDescent="0.25">
      <c r="A2" s="201" t="s">
        <v>134</v>
      </c>
      <c r="B2" s="201"/>
    </row>
    <row r="3" spans="1:2" ht="18.75" x14ac:dyDescent="0.25">
      <c r="A3" s="76" t="s">
        <v>90</v>
      </c>
      <c r="B3" s="75" t="str">
        <f>IF('Table A-Staffing'!E4="","",'Table A-Staffing'!E4)</f>
        <v>State of ABC</v>
      </c>
    </row>
    <row r="4" spans="1:2" ht="18.75" x14ac:dyDescent="0.25">
      <c r="A4" s="76" t="s">
        <v>29</v>
      </c>
      <c r="B4" s="75" t="str">
        <f>IF('Table A-Staffing'!C5="","",'Table A-Staffing'!C5)</f>
        <v>Institution of Higher Education (IHE)</v>
      </c>
    </row>
    <row r="5" spans="1:2" ht="57.75" customHeight="1" x14ac:dyDescent="0.25">
      <c r="A5" s="220" t="s">
        <v>158</v>
      </c>
      <c r="B5" s="221"/>
    </row>
    <row r="6" spans="1:2" ht="15.75" x14ac:dyDescent="0.25">
      <c r="A6" s="86" t="s">
        <v>146</v>
      </c>
      <c r="B6" s="96" t="s">
        <v>38</v>
      </c>
    </row>
    <row r="7" spans="1:2" ht="15.75" x14ac:dyDescent="0.25">
      <c r="A7" s="86" t="s">
        <v>39</v>
      </c>
      <c r="B7" s="96" t="s">
        <v>40</v>
      </c>
    </row>
    <row r="8" spans="1:2" ht="47.25" customHeight="1" x14ac:dyDescent="0.25">
      <c r="A8" s="86" t="s">
        <v>41</v>
      </c>
      <c r="B8" s="96" t="s">
        <v>42</v>
      </c>
    </row>
    <row r="9" spans="1:2" ht="15.75" x14ac:dyDescent="0.25">
      <c r="A9" s="87" t="s">
        <v>43</v>
      </c>
      <c r="B9" s="96" t="s">
        <v>44</v>
      </c>
    </row>
    <row r="10" spans="1:2" ht="4.5" customHeight="1" x14ac:dyDescent="0.25">
      <c r="A10" s="88"/>
      <c r="B10" s="90"/>
    </row>
    <row r="11" spans="1:2" ht="15.75" x14ac:dyDescent="0.25">
      <c r="A11" s="86" t="s">
        <v>147</v>
      </c>
      <c r="B11" s="96" t="s">
        <v>196</v>
      </c>
    </row>
    <row r="12" spans="1:2" ht="15.75" x14ac:dyDescent="0.25">
      <c r="A12" s="86" t="s">
        <v>39</v>
      </c>
      <c r="B12" s="96" t="s">
        <v>45</v>
      </c>
    </row>
    <row r="13" spans="1:2" ht="47.25" customHeight="1" x14ac:dyDescent="0.25">
      <c r="A13" s="86" t="s">
        <v>41</v>
      </c>
      <c r="B13" s="96" t="s">
        <v>46</v>
      </c>
    </row>
    <row r="14" spans="1:2" ht="15.75" x14ac:dyDescent="0.25">
      <c r="A14" s="87" t="s">
        <v>43</v>
      </c>
      <c r="B14" s="96" t="s">
        <v>47</v>
      </c>
    </row>
    <row r="15" spans="1:2" ht="4.5" customHeight="1" x14ac:dyDescent="0.25">
      <c r="A15" s="88"/>
      <c r="B15" s="90"/>
    </row>
    <row r="16" spans="1:2" ht="15.75" x14ac:dyDescent="0.25">
      <c r="A16" s="86" t="s">
        <v>148</v>
      </c>
      <c r="B16" s="96" t="s">
        <v>48</v>
      </c>
    </row>
    <row r="17" spans="1:2" ht="15.75" x14ac:dyDescent="0.25">
      <c r="A17" s="86" t="s">
        <v>39</v>
      </c>
      <c r="B17" s="96" t="s">
        <v>40</v>
      </c>
    </row>
    <row r="18" spans="1:2" ht="47.25" customHeight="1" x14ac:dyDescent="0.25">
      <c r="A18" s="86" t="s">
        <v>41</v>
      </c>
      <c r="B18" s="96" t="s">
        <v>156</v>
      </c>
    </row>
    <row r="19" spans="1:2" ht="15.75" x14ac:dyDescent="0.25">
      <c r="A19" s="87" t="s">
        <v>43</v>
      </c>
      <c r="B19" s="96" t="s">
        <v>49</v>
      </c>
    </row>
    <row r="20" spans="1:2" ht="4.5" customHeight="1" x14ac:dyDescent="0.25">
      <c r="A20" s="88"/>
      <c r="B20" s="90"/>
    </row>
    <row r="21" spans="1:2" ht="15.75" x14ac:dyDescent="0.25">
      <c r="A21" s="86" t="s">
        <v>149</v>
      </c>
      <c r="B21" s="96" t="s">
        <v>50</v>
      </c>
    </row>
    <row r="22" spans="1:2" ht="15.75" x14ac:dyDescent="0.25">
      <c r="A22" s="86" t="s">
        <v>39</v>
      </c>
      <c r="B22" s="96" t="s">
        <v>51</v>
      </c>
    </row>
    <row r="23" spans="1:2" ht="47.25" customHeight="1" x14ac:dyDescent="0.25">
      <c r="A23" s="86" t="s">
        <v>41</v>
      </c>
      <c r="B23" s="96" t="s">
        <v>157</v>
      </c>
    </row>
    <row r="24" spans="1:2" ht="15.75" x14ac:dyDescent="0.25">
      <c r="A24" s="87" t="s">
        <v>43</v>
      </c>
      <c r="B24" s="96" t="s">
        <v>52</v>
      </c>
    </row>
    <row r="25" spans="1:2" ht="4.5" customHeight="1" x14ac:dyDescent="0.25">
      <c r="A25" s="88"/>
      <c r="B25" s="90"/>
    </row>
    <row r="26" spans="1:2" ht="15.75" x14ac:dyDescent="0.25">
      <c r="A26" s="86" t="s">
        <v>150</v>
      </c>
      <c r="B26" s="96" t="s">
        <v>53</v>
      </c>
    </row>
    <row r="27" spans="1:2" ht="15.75" x14ac:dyDescent="0.25">
      <c r="A27" s="86" t="s">
        <v>39</v>
      </c>
      <c r="B27" s="96" t="s">
        <v>54</v>
      </c>
    </row>
    <row r="28" spans="1:2" ht="47.25" customHeight="1" x14ac:dyDescent="0.25">
      <c r="A28" s="86" t="s">
        <v>41</v>
      </c>
      <c r="B28" s="96" t="s">
        <v>55</v>
      </c>
    </row>
    <row r="29" spans="1:2" ht="15.75" x14ac:dyDescent="0.25">
      <c r="A29" s="87" t="s">
        <v>43</v>
      </c>
      <c r="B29" s="96" t="s">
        <v>52</v>
      </c>
    </row>
    <row r="30" spans="1:2" ht="4.5" customHeight="1" x14ac:dyDescent="0.25">
      <c r="A30" s="88"/>
      <c r="B30" s="90"/>
    </row>
    <row r="31" spans="1:2" ht="15.75" x14ac:dyDescent="0.25">
      <c r="A31" s="86" t="s">
        <v>151</v>
      </c>
      <c r="B31" s="96" t="s">
        <v>56</v>
      </c>
    </row>
    <row r="32" spans="1:2" ht="15.75" x14ac:dyDescent="0.25">
      <c r="A32" s="86" t="s">
        <v>39</v>
      </c>
      <c r="B32" s="96" t="s">
        <v>57</v>
      </c>
    </row>
    <row r="33" spans="1:2" ht="47.25" customHeight="1" x14ac:dyDescent="0.25">
      <c r="A33" s="86" t="s">
        <v>41</v>
      </c>
      <c r="B33" s="96" t="s">
        <v>58</v>
      </c>
    </row>
    <row r="34" spans="1:2" ht="15.75" x14ac:dyDescent="0.25">
      <c r="A34" s="87" t="s">
        <v>43</v>
      </c>
      <c r="B34" s="96" t="s">
        <v>59</v>
      </c>
    </row>
    <row r="35" spans="1:2" ht="4.5" customHeight="1" x14ac:dyDescent="0.25">
      <c r="A35" s="89"/>
      <c r="B35" s="90"/>
    </row>
    <row r="36" spans="1:2" ht="15.75" x14ac:dyDescent="0.25">
      <c r="A36" s="86" t="s">
        <v>152</v>
      </c>
      <c r="B36" s="96" t="s">
        <v>60</v>
      </c>
    </row>
    <row r="37" spans="1:2" ht="15.75" x14ac:dyDescent="0.25">
      <c r="A37" s="86" t="s">
        <v>39</v>
      </c>
      <c r="B37" s="96" t="s">
        <v>61</v>
      </c>
    </row>
    <row r="38" spans="1:2" ht="47.25" customHeight="1" x14ac:dyDescent="0.25">
      <c r="A38" s="86" t="s">
        <v>41</v>
      </c>
      <c r="B38" s="96" t="s">
        <v>62</v>
      </c>
    </row>
    <row r="39" spans="1:2" ht="15.75" x14ac:dyDescent="0.25">
      <c r="A39" s="87" t="s">
        <v>43</v>
      </c>
      <c r="B39" s="96" t="s">
        <v>63</v>
      </c>
    </row>
    <row r="40" spans="1:2" ht="4.5" customHeight="1" x14ac:dyDescent="0.25">
      <c r="A40" s="89"/>
      <c r="B40" s="90"/>
    </row>
    <row r="41" spans="1:2" ht="15.75" x14ac:dyDescent="0.25">
      <c r="A41" s="86" t="s">
        <v>153</v>
      </c>
      <c r="B41" s="96" t="s">
        <v>64</v>
      </c>
    </row>
    <row r="42" spans="1:2" ht="15.75" x14ac:dyDescent="0.25">
      <c r="A42" s="86" t="s">
        <v>39</v>
      </c>
      <c r="B42" s="96" t="s">
        <v>61</v>
      </c>
    </row>
    <row r="43" spans="1:2" ht="47.25" customHeight="1" x14ac:dyDescent="0.25">
      <c r="A43" s="86" t="s">
        <v>41</v>
      </c>
      <c r="B43" s="96" t="s">
        <v>65</v>
      </c>
    </row>
    <row r="44" spans="1:2" ht="15.75" x14ac:dyDescent="0.25">
      <c r="A44" s="87" t="s">
        <v>43</v>
      </c>
      <c r="B44" s="96" t="s">
        <v>63</v>
      </c>
    </row>
    <row r="45" spans="1:2" ht="4.5" customHeight="1" x14ac:dyDescent="0.25">
      <c r="A45" s="89"/>
      <c r="B45" s="90"/>
    </row>
    <row r="46" spans="1:2" ht="15.75" x14ac:dyDescent="0.25">
      <c r="A46" s="86" t="s">
        <v>154</v>
      </c>
      <c r="B46" s="96"/>
    </row>
    <row r="47" spans="1:2" ht="15.75" x14ac:dyDescent="0.25">
      <c r="A47" s="86" t="s">
        <v>39</v>
      </c>
      <c r="B47" s="96"/>
    </row>
    <row r="48" spans="1:2" ht="47.25" customHeight="1" x14ac:dyDescent="0.25">
      <c r="A48" s="86" t="s">
        <v>41</v>
      </c>
      <c r="B48" s="96"/>
    </row>
    <row r="49" spans="1:2" ht="15.75" x14ac:dyDescent="0.25">
      <c r="A49" s="87" t="s">
        <v>43</v>
      </c>
      <c r="B49" s="96"/>
    </row>
    <row r="50" spans="1:2" ht="4.5" customHeight="1" x14ac:dyDescent="0.25">
      <c r="A50" s="89"/>
      <c r="B50" s="90"/>
    </row>
    <row r="51" spans="1:2" ht="15.75" x14ac:dyDescent="0.25">
      <c r="A51" s="86" t="s">
        <v>155</v>
      </c>
      <c r="B51" s="96"/>
    </row>
    <row r="52" spans="1:2" ht="15.75" x14ac:dyDescent="0.25">
      <c r="A52" s="86" t="s">
        <v>39</v>
      </c>
      <c r="B52" s="96"/>
    </row>
    <row r="53" spans="1:2" ht="47.25" customHeight="1" x14ac:dyDescent="0.25">
      <c r="A53" s="86" t="s">
        <v>41</v>
      </c>
      <c r="B53" s="96"/>
    </row>
    <row r="54" spans="1:2" ht="15.75" x14ac:dyDescent="0.25">
      <c r="A54" s="87" t="s">
        <v>43</v>
      </c>
      <c r="B54" s="96"/>
    </row>
    <row r="55" spans="1:2" ht="4.5" customHeight="1" x14ac:dyDescent="0.25">
      <c r="A55" s="84"/>
      <c r="B55" s="85"/>
    </row>
  </sheetData>
  <sheetProtection algorithmName="SHA-512" hashValue="6+/QBPDPkH6syE5/O4sZzkPo+OGKBMut1YMwKE847/zWfXgos292dLqHXLKhMdspZO+VWqhshR5fPFGp5G5ekw==" saltValue="3GFMGjj7uKqY59fjhniJ+w==" spinCount="100000" sheet="1" selectLockedCells="1"/>
  <mergeCells count="3">
    <mergeCell ref="A5:B5"/>
    <mergeCell ref="A1:B1"/>
    <mergeCell ref="A2:B2"/>
  </mergeCells>
  <pageMargins left="0.25" right="0.25" top="0.5" bottom="0.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FFFCA-384E-4362-A0DF-78F58861D9C7}">
  <sheetPr codeName="Sheet5">
    <pageSetUpPr fitToPage="1"/>
  </sheetPr>
  <dimension ref="A1:L185"/>
  <sheetViews>
    <sheetView tabSelected="1" zoomScale="160" zoomScaleNormal="160" workbookViewId="0">
      <selection activeCell="E42" sqref="E42:F42"/>
    </sheetView>
  </sheetViews>
  <sheetFormatPr defaultColWidth="9" defaultRowHeight="15.75" x14ac:dyDescent="0.25"/>
  <cols>
    <col min="1" max="1" width="3.140625" style="10" customWidth="1"/>
    <col min="2" max="2" width="19.7109375" style="10" customWidth="1"/>
    <col min="3" max="3" width="7.42578125" style="10" customWidth="1"/>
    <col min="4" max="4" width="11.5703125" style="10" bestFit="1" customWidth="1"/>
    <col min="5" max="5" width="11.28515625" style="16" customWidth="1"/>
    <col min="6" max="6" width="10.28515625" style="16" customWidth="1"/>
    <col min="7" max="7" width="16.5703125" style="16" bestFit="1" customWidth="1"/>
    <col min="8" max="9" width="16.5703125" style="35" bestFit="1" customWidth="1"/>
    <col min="10" max="10" width="18.28515625" style="35" bestFit="1" customWidth="1"/>
    <col min="11" max="11" width="20.5703125" style="35" customWidth="1"/>
    <col min="12" max="13" width="9" style="26" customWidth="1"/>
    <col min="14" max="16384" width="9" style="26"/>
  </cols>
  <sheetData>
    <row r="1" spans="1:11" s="24" customFormat="1" ht="21" customHeight="1" x14ac:dyDescent="0.25">
      <c r="A1" s="200" t="str">
        <f>'Table A-Staffing'!A2</f>
        <v>FY2022 National Summer Transportation Institute (NSTI) Program</v>
      </c>
      <c r="B1" s="200"/>
      <c r="C1" s="200"/>
      <c r="D1" s="200"/>
      <c r="E1" s="200"/>
      <c r="F1" s="200"/>
      <c r="G1" s="200"/>
      <c r="H1" s="200"/>
      <c r="I1" s="200"/>
      <c r="J1" s="200"/>
      <c r="K1" s="200"/>
    </row>
    <row r="2" spans="1:11" s="24" customFormat="1" ht="21" customHeight="1" x14ac:dyDescent="0.25">
      <c r="A2" s="201" t="s">
        <v>98</v>
      </c>
      <c r="B2" s="201"/>
      <c r="C2" s="201"/>
      <c r="D2" s="201"/>
      <c r="E2" s="201"/>
      <c r="F2" s="201"/>
      <c r="G2" s="201"/>
      <c r="H2" s="201"/>
      <c r="I2" s="201"/>
      <c r="J2" s="201"/>
      <c r="K2" s="201"/>
    </row>
    <row r="3" spans="1:11" s="10" customFormat="1" ht="36.75" customHeight="1" x14ac:dyDescent="0.25">
      <c r="A3" s="230" t="s">
        <v>6</v>
      </c>
      <c r="B3" s="231"/>
      <c r="C3" s="230" t="s">
        <v>7</v>
      </c>
      <c r="D3" s="231"/>
      <c r="E3" s="22" t="s">
        <v>5</v>
      </c>
      <c r="F3" s="23" t="s">
        <v>3</v>
      </c>
      <c r="G3" s="242" t="s">
        <v>4</v>
      </c>
      <c r="H3" s="243"/>
      <c r="I3" s="243"/>
      <c r="J3" s="244"/>
      <c r="K3" s="22" t="s">
        <v>107</v>
      </c>
    </row>
    <row r="4" spans="1:11" s="10" customFormat="1" ht="33" customHeight="1" x14ac:dyDescent="0.3">
      <c r="A4" s="232" t="s">
        <v>106</v>
      </c>
      <c r="B4" s="233"/>
      <c r="C4" s="278">
        <v>20.204999999999998</v>
      </c>
      <c r="D4" s="279"/>
      <c r="E4" s="38">
        <v>2022</v>
      </c>
      <c r="F4" s="137" t="str">
        <f>IF('Table A-Staffing'!C4="","",'Table A-Staffing'!C4)</f>
        <v>ST</v>
      </c>
      <c r="G4" s="245" t="str">
        <f>IF('Table A-Staffing'!C5="","",'Table A-Staffing'!C5)</f>
        <v>Institution of Higher Education (IHE)</v>
      </c>
      <c r="H4" s="246"/>
      <c r="I4" s="246"/>
      <c r="J4" s="247"/>
      <c r="K4" s="131">
        <v>44414</v>
      </c>
    </row>
    <row r="5" spans="1:11" s="10" customFormat="1" ht="6" customHeight="1" x14ac:dyDescent="0.25">
      <c r="A5" s="5"/>
      <c r="B5" s="5"/>
      <c r="C5" s="5"/>
      <c r="D5" s="5"/>
      <c r="E5" s="6"/>
      <c r="F5" s="6"/>
      <c r="G5" s="6"/>
      <c r="H5" s="7"/>
      <c r="I5" s="7"/>
      <c r="J5" s="7"/>
      <c r="K5" s="6"/>
    </row>
    <row r="6" spans="1:11" s="25" customFormat="1" ht="21" x14ac:dyDescent="0.35">
      <c r="A6" s="266" t="s">
        <v>15</v>
      </c>
      <c r="B6" s="266"/>
      <c r="C6" s="266"/>
      <c r="D6" s="266"/>
      <c r="E6" s="266"/>
      <c r="F6" s="266"/>
      <c r="G6" s="266"/>
      <c r="H6" s="266"/>
      <c r="I6" s="266"/>
      <c r="J6" s="266"/>
      <c r="K6" s="266"/>
    </row>
    <row r="7" spans="1:11" s="10" customFormat="1" ht="30" customHeight="1" x14ac:dyDescent="0.25">
      <c r="A7" s="234" t="s">
        <v>104</v>
      </c>
      <c r="B7" s="234"/>
      <c r="C7" s="291" t="s">
        <v>17</v>
      </c>
      <c r="D7" s="292"/>
      <c r="E7" s="292"/>
      <c r="F7" s="289" t="s">
        <v>174</v>
      </c>
      <c r="G7" s="290"/>
      <c r="H7" s="285" t="s">
        <v>18</v>
      </c>
      <c r="I7" s="286"/>
      <c r="J7" s="9" t="s">
        <v>19</v>
      </c>
      <c r="K7" s="8" t="s">
        <v>2</v>
      </c>
    </row>
    <row r="8" spans="1:11" s="10" customFormat="1" ht="31.5" customHeight="1" x14ac:dyDescent="0.35">
      <c r="A8" s="235">
        <v>50000</v>
      </c>
      <c r="B8" s="235"/>
      <c r="C8" s="293">
        <v>0</v>
      </c>
      <c r="D8" s="294"/>
      <c r="E8" s="295"/>
      <c r="F8" s="296">
        <v>0</v>
      </c>
      <c r="G8" s="297"/>
      <c r="H8" s="287">
        <v>338.93</v>
      </c>
      <c r="I8" s="288"/>
      <c r="J8" s="132">
        <v>0</v>
      </c>
      <c r="K8" s="121">
        <f>SUM(A8:J8)</f>
        <v>50338.93</v>
      </c>
    </row>
    <row r="9" spans="1:11" ht="5.25" customHeight="1" x14ac:dyDescent="0.25">
      <c r="A9" s="3"/>
      <c r="B9" s="3"/>
      <c r="C9" s="3"/>
      <c r="D9" s="3"/>
      <c r="E9" s="4"/>
      <c r="F9" s="4"/>
      <c r="G9" s="4"/>
      <c r="H9" s="4"/>
      <c r="I9" s="4"/>
      <c r="J9" s="4"/>
      <c r="K9" s="4"/>
    </row>
    <row r="10" spans="1:11" ht="21" x14ac:dyDescent="0.35">
      <c r="A10" s="266" t="s">
        <v>24</v>
      </c>
      <c r="B10" s="266"/>
      <c r="C10" s="266"/>
      <c r="D10" s="266"/>
      <c r="E10" s="266"/>
      <c r="F10" s="266"/>
      <c r="G10" s="266"/>
      <c r="H10" s="266"/>
      <c r="I10" s="266"/>
      <c r="J10" s="266"/>
      <c r="K10" s="266"/>
    </row>
    <row r="11" spans="1:11" x14ac:dyDescent="0.25">
      <c r="A11" s="267" t="s">
        <v>20</v>
      </c>
      <c r="B11" s="268"/>
      <c r="C11" s="268"/>
      <c r="D11" s="269"/>
      <c r="E11" s="273" t="s">
        <v>13</v>
      </c>
      <c r="F11" s="274"/>
      <c r="G11" s="274"/>
      <c r="H11" s="274"/>
      <c r="I11" s="274"/>
      <c r="J11" s="274"/>
      <c r="K11" s="275"/>
    </row>
    <row r="12" spans="1:11" ht="18.75" x14ac:dyDescent="0.25">
      <c r="A12" s="270"/>
      <c r="B12" s="271"/>
      <c r="C12" s="271"/>
      <c r="D12" s="272"/>
      <c r="E12" s="253" t="s">
        <v>105</v>
      </c>
      <c r="F12" s="254"/>
      <c r="G12" s="68" t="s">
        <v>36</v>
      </c>
      <c r="H12" s="69" t="s">
        <v>37</v>
      </c>
      <c r="I12" s="69" t="s">
        <v>103</v>
      </c>
      <c r="J12" s="68" t="s">
        <v>102</v>
      </c>
      <c r="K12" s="70" t="s">
        <v>2</v>
      </c>
    </row>
    <row r="13" spans="1:11" ht="28.5" customHeight="1" x14ac:dyDescent="0.3">
      <c r="A13" s="277" t="s">
        <v>22</v>
      </c>
      <c r="B13" s="277"/>
      <c r="C13" s="277"/>
      <c r="D13" s="277"/>
      <c r="E13" s="255">
        <f>E35+E51+E59+E67+E75+E83+E91+E99</f>
        <v>18099.940000000002</v>
      </c>
      <c r="F13" s="256"/>
      <c r="G13" s="39">
        <f>G35+G51+G59+G67+G75+G83+G91+G99</f>
        <v>0</v>
      </c>
      <c r="H13" s="39">
        <f>H35+H51+H59+H67+H75+H83+H91+H99</f>
        <v>0</v>
      </c>
      <c r="I13" s="39">
        <f>I35+I51+I59+I67+I75+I83+I91+I99</f>
        <v>0</v>
      </c>
      <c r="J13" s="39">
        <f>J35+J51+J59+J67+J75+J83+J91+J99</f>
        <v>0</v>
      </c>
      <c r="K13" s="2">
        <f>SUM(E13:J13)</f>
        <v>18099.940000000002</v>
      </c>
    </row>
    <row r="14" spans="1:11" ht="28.5" customHeight="1" x14ac:dyDescent="0.3">
      <c r="A14" s="277" t="s">
        <v>10</v>
      </c>
      <c r="B14" s="277"/>
      <c r="C14" s="277"/>
      <c r="D14" s="277"/>
      <c r="E14" s="255">
        <f>E108+E116+E124+E134</f>
        <v>27375.07</v>
      </c>
      <c r="F14" s="256"/>
      <c r="G14" s="39">
        <f>G108+G116+G124+G134</f>
        <v>0</v>
      </c>
      <c r="H14" s="39">
        <f>H108+H116+H124+H134</f>
        <v>0</v>
      </c>
      <c r="I14" s="39">
        <f>I108+I116+I124+I134</f>
        <v>338.93</v>
      </c>
      <c r="J14" s="39">
        <f>J108+J116+J124+J134</f>
        <v>0</v>
      </c>
      <c r="K14" s="2">
        <f t="shared" ref="K14:K15" si="0">SUM(E14:J14)</f>
        <v>27714</v>
      </c>
    </row>
    <row r="15" spans="1:11" ht="28.5" customHeight="1" x14ac:dyDescent="0.3">
      <c r="A15" s="277" t="s">
        <v>21</v>
      </c>
      <c r="B15" s="277"/>
      <c r="C15" s="277"/>
      <c r="D15" s="277"/>
      <c r="E15" s="255">
        <f>E144</f>
        <v>4524.99</v>
      </c>
      <c r="F15" s="256"/>
      <c r="G15" s="39">
        <f>G144</f>
        <v>0</v>
      </c>
      <c r="H15" s="39">
        <f t="shared" ref="H15:J15" si="1">H144</f>
        <v>0</v>
      </c>
      <c r="I15" s="39">
        <f t="shared" si="1"/>
        <v>0</v>
      </c>
      <c r="J15" s="39">
        <f t="shared" si="1"/>
        <v>0</v>
      </c>
      <c r="K15" s="2">
        <f t="shared" si="0"/>
        <v>4524.99</v>
      </c>
    </row>
    <row r="16" spans="1:11" ht="28.5" customHeight="1" x14ac:dyDescent="0.35">
      <c r="A16" s="276" t="s">
        <v>25</v>
      </c>
      <c r="B16" s="276"/>
      <c r="C16" s="276"/>
      <c r="D16" s="276"/>
      <c r="E16" s="314">
        <f>SUM(E13:F15)</f>
        <v>50000</v>
      </c>
      <c r="F16" s="315"/>
      <c r="G16" s="40">
        <f>SUM(G13:G15)</f>
        <v>0</v>
      </c>
      <c r="H16" s="40">
        <f t="shared" ref="H16:K16" si="2">SUM(H13:H15)</f>
        <v>0</v>
      </c>
      <c r="I16" s="40">
        <f t="shared" si="2"/>
        <v>338.93</v>
      </c>
      <c r="J16" s="40">
        <f t="shared" si="2"/>
        <v>0</v>
      </c>
      <c r="K16" s="106">
        <f t="shared" si="2"/>
        <v>50338.93</v>
      </c>
    </row>
    <row r="17" spans="1:12" ht="6.75" customHeight="1" x14ac:dyDescent="0.25">
      <c r="A17" s="3"/>
      <c r="B17" s="3"/>
      <c r="C17" s="3"/>
      <c r="D17" s="3"/>
      <c r="E17" s="4"/>
      <c r="F17" s="4"/>
      <c r="G17" s="4"/>
      <c r="H17" s="4"/>
      <c r="I17" s="4"/>
      <c r="J17" s="4"/>
      <c r="K17" s="4"/>
    </row>
    <row r="18" spans="1:12" s="10" customFormat="1" ht="21" x14ac:dyDescent="0.35">
      <c r="A18" s="266" t="s">
        <v>14</v>
      </c>
      <c r="B18" s="266"/>
      <c r="C18" s="266"/>
      <c r="D18" s="266"/>
      <c r="E18" s="266"/>
      <c r="F18" s="266"/>
      <c r="G18" s="266"/>
      <c r="H18" s="266"/>
      <c r="I18" s="266"/>
      <c r="J18" s="266"/>
      <c r="K18" s="266"/>
    </row>
    <row r="19" spans="1:12" s="10" customFormat="1" ht="18.75" x14ac:dyDescent="0.3">
      <c r="A19" s="257" t="s">
        <v>20</v>
      </c>
      <c r="B19" s="258"/>
      <c r="C19" s="258"/>
      <c r="D19" s="259"/>
      <c r="E19" s="308" t="s">
        <v>13</v>
      </c>
      <c r="F19" s="309"/>
      <c r="G19" s="309"/>
      <c r="H19" s="309"/>
      <c r="I19" s="309"/>
      <c r="J19" s="309"/>
      <c r="K19" s="310"/>
    </row>
    <row r="20" spans="1:12" s="10" customFormat="1" ht="36" customHeight="1" x14ac:dyDescent="0.25">
      <c r="A20" s="260"/>
      <c r="B20" s="261"/>
      <c r="C20" s="261"/>
      <c r="D20" s="262"/>
      <c r="E20" s="253" t="s">
        <v>16</v>
      </c>
      <c r="F20" s="254"/>
      <c r="G20" s="68" t="s">
        <v>36</v>
      </c>
      <c r="H20" s="69" t="s">
        <v>37</v>
      </c>
      <c r="I20" s="69" t="s">
        <v>103</v>
      </c>
      <c r="J20" s="68" t="s">
        <v>102</v>
      </c>
      <c r="K20" s="70" t="s">
        <v>2</v>
      </c>
    </row>
    <row r="21" spans="1:12" s="10" customFormat="1" x14ac:dyDescent="0.25">
      <c r="A21" s="316" t="s">
        <v>124</v>
      </c>
      <c r="B21" s="317"/>
      <c r="C21" s="317"/>
      <c r="D21" s="317"/>
      <c r="E21" s="317"/>
      <c r="F21" s="317"/>
      <c r="G21" s="317"/>
      <c r="H21" s="317"/>
      <c r="I21" s="317"/>
      <c r="J21" s="317"/>
      <c r="K21" s="318"/>
    </row>
    <row r="22" spans="1:12" s="10" customFormat="1" ht="15.75" customHeight="1" x14ac:dyDescent="0.25">
      <c r="A22" s="61" t="s">
        <v>118</v>
      </c>
      <c r="B22" s="62"/>
      <c r="C22" s="62"/>
      <c r="D22" s="62"/>
      <c r="E22" s="63"/>
      <c r="F22" s="63"/>
      <c r="G22" s="63"/>
      <c r="H22" s="63"/>
      <c r="I22" s="63"/>
      <c r="J22" s="63"/>
      <c r="K22" s="64"/>
      <c r="L22" s="27"/>
    </row>
    <row r="23" spans="1:12" s="10" customFormat="1" ht="72" customHeight="1" x14ac:dyDescent="0.25">
      <c r="A23" s="282" t="s">
        <v>111</v>
      </c>
      <c r="B23" s="283"/>
      <c r="C23" s="283"/>
      <c r="D23" s="283"/>
      <c r="E23" s="283"/>
      <c r="F23" s="283"/>
      <c r="G23" s="283"/>
      <c r="H23" s="283"/>
      <c r="I23" s="283"/>
      <c r="J23" s="283"/>
      <c r="K23" s="284"/>
      <c r="L23" s="27"/>
    </row>
    <row r="24" spans="1:12" s="10" customFormat="1" ht="15.75" customHeight="1" x14ac:dyDescent="0.25">
      <c r="A24" s="280" t="s">
        <v>112</v>
      </c>
      <c r="B24" s="281"/>
      <c r="C24" s="41" t="s">
        <v>109</v>
      </c>
      <c r="D24" s="41" t="s">
        <v>110</v>
      </c>
      <c r="E24" s="321" t="s">
        <v>164</v>
      </c>
      <c r="F24" s="321"/>
      <c r="G24" s="321"/>
      <c r="H24" s="321"/>
      <c r="I24" s="321"/>
      <c r="J24" s="322"/>
      <c r="K24" s="44" t="s">
        <v>2</v>
      </c>
      <c r="L24" s="27"/>
    </row>
    <row r="25" spans="1:12" s="10" customFormat="1" ht="15.75" customHeight="1" x14ac:dyDescent="0.25">
      <c r="A25" s="107">
        <f>'Table A-Staffing'!A10</f>
        <v>1</v>
      </c>
      <c r="B25" s="108" t="str">
        <f>IF('Table A-Staffing'!D10=0, "", 'Table A-Staffing'!D10)</f>
        <v>Program Director</v>
      </c>
      <c r="C25" s="109">
        <f>IF(B25="", "",'Table A-Staffing'!L10)</f>
        <v>100</v>
      </c>
      <c r="D25" s="110">
        <f>IF(B25="", "",'Table A-Staffing'!N10)</f>
        <v>4194.3114290659432</v>
      </c>
      <c r="E25" s="251">
        <v>4194.3100000000004</v>
      </c>
      <c r="F25" s="252"/>
      <c r="G25" s="133"/>
      <c r="H25" s="133"/>
      <c r="I25" s="133"/>
      <c r="J25" s="133"/>
      <c r="K25" s="21">
        <f>IF(B25="", "", SUM(E25:J25))</f>
        <v>4194.3100000000004</v>
      </c>
      <c r="L25" s="27"/>
    </row>
    <row r="26" spans="1:12" s="10" customFormat="1" ht="15.75" customHeight="1" x14ac:dyDescent="0.25">
      <c r="A26" s="107">
        <f>'Table A-Staffing'!A13</f>
        <v>2</v>
      </c>
      <c r="B26" s="108" t="str">
        <f>IF('Table A-Staffing'!D13=0, "", 'Table A-Staffing'!D13)</f>
        <v>NSTI Program Coordinator</v>
      </c>
      <c r="C26" s="109">
        <f>IF(B26="", "",'Table A-Staffing'!L13)</f>
        <v>100</v>
      </c>
      <c r="D26" s="110">
        <f>IF(B26="", "",'Table A-Staffing'!N13)</f>
        <v>3966.9993653724105</v>
      </c>
      <c r="E26" s="251">
        <v>3967</v>
      </c>
      <c r="F26" s="252"/>
      <c r="G26" s="133"/>
      <c r="H26" s="133"/>
      <c r="I26" s="133"/>
      <c r="J26" s="133"/>
      <c r="K26" s="21">
        <f t="shared" ref="K26:K28" si="3">IF(B26="", "", SUM(E26:J26))</f>
        <v>3967</v>
      </c>
      <c r="L26" s="27"/>
    </row>
    <row r="27" spans="1:12" s="10" customFormat="1" ht="15.75" customHeight="1" x14ac:dyDescent="0.25">
      <c r="A27" s="107">
        <f>'Table A-Staffing'!A16</f>
        <v>3</v>
      </c>
      <c r="B27" s="108" t="str">
        <f>IF('Table A-Staffing'!D16=0, "", 'Table A-Staffing'!D16)</f>
        <v>Program Assistant</v>
      </c>
      <c r="C27" s="109">
        <f>IF(B27="", "",'Table A-Staffing'!L16)</f>
        <v>360</v>
      </c>
      <c r="D27" s="110">
        <f>IF(B27="", "",'Table A-Staffing'!N16)</f>
        <v>3600</v>
      </c>
      <c r="E27" s="251">
        <v>3600</v>
      </c>
      <c r="F27" s="252"/>
      <c r="G27" s="133"/>
      <c r="H27" s="133"/>
      <c r="I27" s="133"/>
      <c r="J27" s="133"/>
      <c r="K27" s="21">
        <f t="shared" si="3"/>
        <v>3600</v>
      </c>
      <c r="L27" s="27"/>
    </row>
    <row r="28" spans="1:12" s="10" customFormat="1" ht="15.75" customHeight="1" x14ac:dyDescent="0.25">
      <c r="A28" s="107">
        <f>'Table A-Staffing'!A19</f>
        <v>4</v>
      </c>
      <c r="B28" s="108" t="str">
        <f>IF('Table A-Staffing'!D19=0, "", 'Table A-Staffing'!D19)</f>
        <v>2 Day Time Counselors</v>
      </c>
      <c r="C28" s="109">
        <f>IF(B28="", "",'Table A-Staffing'!L19)</f>
        <v>160</v>
      </c>
      <c r="D28" s="110">
        <f>IF(B28="", "",'Table A-Staffing'!N19)</f>
        <v>1600</v>
      </c>
      <c r="E28" s="251">
        <v>1600</v>
      </c>
      <c r="F28" s="252"/>
      <c r="G28" s="133"/>
      <c r="H28" s="133"/>
      <c r="I28" s="133"/>
      <c r="J28" s="133"/>
      <c r="K28" s="21">
        <f t="shared" si="3"/>
        <v>1600</v>
      </c>
      <c r="L28" s="27"/>
    </row>
    <row r="29" spans="1:12" s="10" customFormat="1" ht="15.75" customHeight="1" x14ac:dyDescent="0.25">
      <c r="A29" s="107">
        <f>'Table A-Staffing'!A22</f>
        <v>5</v>
      </c>
      <c r="B29" s="108" t="str">
        <f>IF('Table A-Staffing'!D22=0, "", 'Table A-Staffing'!D22)</f>
        <v/>
      </c>
      <c r="C29" s="109" t="str">
        <f>IF(B29="", "",'Table A-Staffing'!M22)</f>
        <v/>
      </c>
      <c r="D29" s="110" t="str">
        <f>IF(B29="", "",'Table A-Staffing'!N22)</f>
        <v/>
      </c>
      <c r="E29" s="251"/>
      <c r="F29" s="252"/>
      <c r="G29" s="133"/>
      <c r="H29" s="133"/>
      <c r="I29" s="133"/>
      <c r="J29" s="133"/>
      <c r="K29" s="21" t="str">
        <f>IF(B29="", "", SUM(E29:J29))</f>
        <v/>
      </c>
      <c r="L29" s="27"/>
    </row>
    <row r="30" spans="1:12" s="10" customFormat="1" ht="15.75" customHeight="1" x14ac:dyDescent="0.25">
      <c r="A30" s="107">
        <f>'Table A-Staffing'!A25</f>
        <v>6</v>
      </c>
      <c r="B30" s="108" t="str">
        <f>IF('Table A-Staffing'!D25=0, "", 'Table A-Staffing'!D25)</f>
        <v/>
      </c>
      <c r="C30" s="109" t="str">
        <f>IF(B30="", "",'Table A-Staffing'!M25)</f>
        <v/>
      </c>
      <c r="D30" s="110" t="str">
        <f>IF(B30="", "",'Table A-Staffing'!N25)</f>
        <v/>
      </c>
      <c r="E30" s="251"/>
      <c r="F30" s="252"/>
      <c r="G30" s="133"/>
      <c r="H30" s="133"/>
      <c r="I30" s="133"/>
      <c r="J30" s="133"/>
      <c r="K30" s="21" t="str">
        <f t="shared" ref="K30:K34" si="4">IF(B30="", "", SUM(E30:J30))</f>
        <v/>
      </c>
      <c r="L30" s="27"/>
    </row>
    <row r="31" spans="1:12" s="10" customFormat="1" ht="15.75" customHeight="1" x14ac:dyDescent="0.25">
      <c r="A31" s="107">
        <f>'Table A-Staffing'!A28</f>
        <v>7</v>
      </c>
      <c r="B31" s="108" t="str">
        <f>IF('Table A-Staffing'!D28=0, "", 'Table A-Staffing'!D28)</f>
        <v/>
      </c>
      <c r="C31" s="109" t="str">
        <f>IF(B31="", "",'Table A-Staffing'!M28)</f>
        <v/>
      </c>
      <c r="D31" s="110" t="str">
        <f>IF(B31="", "",'Table A-Staffing'!N28)</f>
        <v/>
      </c>
      <c r="E31" s="251"/>
      <c r="F31" s="252"/>
      <c r="G31" s="133"/>
      <c r="H31" s="133"/>
      <c r="I31" s="133"/>
      <c r="J31" s="133"/>
      <c r="K31" s="21" t="str">
        <f t="shared" si="4"/>
        <v/>
      </c>
      <c r="L31" s="27"/>
    </row>
    <row r="32" spans="1:12" s="10" customFormat="1" ht="15.75" customHeight="1" x14ac:dyDescent="0.25">
      <c r="A32" s="107">
        <f>'Table A-Staffing'!A31</f>
        <v>8</v>
      </c>
      <c r="B32" s="108" t="str">
        <f>IF('Table A-Staffing'!D31=0, "", 'Table A-Staffing'!D31)</f>
        <v/>
      </c>
      <c r="C32" s="109" t="str">
        <f>IF(B32="", "",'Table A-Staffing'!M31)</f>
        <v/>
      </c>
      <c r="D32" s="110" t="str">
        <f>IF(B32="", "",'Table A-Staffing'!N31)</f>
        <v/>
      </c>
      <c r="E32" s="251"/>
      <c r="F32" s="252"/>
      <c r="G32" s="133"/>
      <c r="H32" s="133"/>
      <c r="I32" s="133"/>
      <c r="J32" s="133"/>
      <c r="K32" s="21" t="str">
        <f t="shared" si="4"/>
        <v/>
      </c>
      <c r="L32" s="27"/>
    </row>
    <row r="33" spans="1:12" s="10" customFormat="1" ht="15.75" customHeight="1" x14ac:dyDescent="0.25">
      <c r="A33" s="107">
        <f>'Table A-Staffing'!A34</f>
        <v>9</v>
      </c>
      <c r="B33" s="108" t="str">
        <f>IF('Table A-Staffing'!D34=0, "", 'Table A-Staffing'!D34)</f>
        <v/>
      </c>
      <c r="C33" s="109" t="str">
        <f>IF(B33="", "",'Table A-Staffing'!M34)</f>
        <v/>
      </c>
      <c r="D33" s="110" t="str">
        <f>IF(B33="", "",'Table A-Staffing'!N34)</f>
        <v/>
      </c>
      <c r="E33" s="251"/>
      <c r="F33" s="252"/>
      <c r="G33" s="133"/>
      <c r="H33" s="133"/>
      <c r="I33" s="133"/>
      <c r="J33" s="133"/>
      <c r="K33" s="21" t="str">
        <f t="shared" si="4"/>
        <v/>
      </c>
      <c r="L33" s="27"/>
    </row>
    <row r="34" spans="1:12" s="10" customFormat="1" ht="15.75" customHeight="1" x14ac:dyDescent="0.25">
      <c r="A34" s="107">
        <f>'Table A-Staffing'!A37</f>
        <v>10</v>
      </c>
      <c r="B34" s="108" t="str">
        <f>IF('Table A-Staffing'!D37=0, "", 'Table A-Staffing'!D37)</f>
        <v/>
      </c>
      <c r="C34" s="109" t="str">
        <f>IF(B34="", "",'Table A-Staffing'!M37)</f>
        <v/>
      </c>
      <c r="D34" s="110" t="str">
        <f>IF(B34="", "",'Table A-Staffing'!N37)</f>
        <v/>
      </c>
      <c r="E34" s="251"/>
      <c r="F34" s="252"/>
      <c r="G34" s="133"/>
      <c r="H34" s="133"/>
      <c r="I34" s="133"/>
      <c r="J34" s="133"/>
      <c r="K34" s="21" t="str">
        <f t="shared" si="4"/>
        <v/>
      </c>
      <c r="L34" s="27"/>
    </row>
    <row r="35" spans="1:12" s="10" customFormat="1" ht="15.75" customHeight="1" thickBot="1" x14ac:dyDescent="0.3">
      <c r="A35" s="263" t="s">
        <v>27</v>
      </c>
      <c r="B35" s="264"/>
      <c r="C35" s="264"/>
      <c r="D35" s="265"/>
      <c r="E35" s="326">
        <f>SUM(E25:F34)</f>
        <v>13361.310000000001</v>
      </c>
      <c r="F35" s="327"/>
      <c r="G35" s="28">
        <f>SUM(G25:G34)</f>
        <v>0</v>
      </c>
      <c r="H35" s="28">
        <f t="shared" ref="H35:K35" si="5">SUM(H25:H34)</f>
        <v>0</v>
      </c>
      <c r="I35" s="28">
        <f t="shared" si="5"/>
        <v>0</v>
      </c>
      <c r="J35" s="28">
        <f t="shared" si="5"/>
        <v>0</v>
      </c>
      <c r="K35" s="29">
        <f t="shared" si="5"/>
        <v>13361.310000000001</v>
      </c>
      <c r="L35" s="27"/>
    </row>
    <row r="36" spans="1:12" s="10" customFormat="1" ht="15.75" customHeight="1" x14ac:dyDescent="0.25">
      <c r="A36" s="57" t="s">
        <v>119</v>
      </c>
      <c r="B36" s="51"/>
      <c r="C36" s="51"/>
      <c r="D36" s="51"/>
      <c r="E36" s="58"/>
      <c r="F36" s="58"/>
      <c r="G36" s="58"/>
      <c r="H36" s="59"/>
      <c r="I36" s="58"/>
      <c r="J36" s="58"/>
      <c r="K36" s="60"/>
    </row>
    <row r="37" spans="1:12" s="10" customFormat="1" ht="56.25" customHeight="1" x14ac:dyDescent="0.25">
      <c r="A37" s="323" t="s">
        <v>201</v>
      </c>
      <c r="B37" s="324"/>
      <c r="C37" s="324"/>
      <c r="D37" s="324"/>
      <c r="E37" s="324"/>
      <c r="F37" s="324"/>
      <c r="G37" s="324"/>
      <c r="H37" s="324"/>
      <c r="I37" s="324"/>
      <c r="J37" s="324"/>
      <c r="K37" s="325"/>
    </row>
    <row r="38" spans="1:12" s="10" customFormat="1" x14ac:dyDescent="0.25">
      <c r="A38" s="239" t="s">
        <v>26</v>
      </c>
      <c r="B38" s="240"/>
      <c r="C38" s="240"/>
      <c r="D38" s="240"/>
      <c r="E38" s="240"/>
      <c r="F38" s="240"/>
      <c r="G38" s="240"/>
      <c r="H38" s="240"/>
      <c r="I38" s="240"/>
      <c r="J38" s="240"/>
      <c r="K38" s="241"/>
    </row>
    <row r="39" spans="1:12" s="10" customFormat="1" ht="63" customHeight="1" x14ac:dyDescent="0.25">
      <c r="A39" s="236" t="s">
        <v>198</v>
      </c>
      <c r="B39" s="237"/>
      <c r="C39" s="237"/>
      <c r="D39" s="237"/>
      <c r="E39" s="237"/>
      <c r="F39" s="237"/>
      <c r="G39" s="237"/>
      <c r="H39" s="237"/>
      <c r="I39" s="237"/>
      <c r="J39" s="237"/>
      <c r="K39" s="238"/>
    </row>
    <row r="40" spans="1:12" s="10" customFormat="1" ht="15.75" customHeight="1" x14ac:dyDescent="0.25">
      <c r="A40" s="280" t="s">
        <v>112</v>
      </c>
      <c r="B40" s="281"/>
      <c r="C40" s="41" t="s">
        <v>113</v>
      </c>
      <c r="D40" s="43" t="s">
        <v>110</v>
      </c>
      <c r="E40" s="328" t="s">
        <v>16</v>
      </c>
      <c r="F40" s="329"/>
      <c r="G40" s="44" t="s">
        <v>36</v>
      </c>
      <c r="H40" s="44" t="s">
        <v>37</v>
      </c>
      <c r="I40" s="44" t="s">
        <v>103</v>
      </c>
      <c r="J40" s="44" t="s">
        <v>102</v>
      </c>
      <c r="K40" s="45" t="s">
        <v>2</v>
      </c>
      <c r="L40" s="27"/>
    </row>
    <row r="41" spans="1:12" s="10" customFormat="1" ht="15.75" customHeight="1" x14ac:dyDescent="0.25">
      <c r="A41" s="107">
        <f>'Table A-Staffing'!A10</f>
        <v>1</v>
      </c>
      <c r="B41" s="111" t="str">
        <f>IF('Table A-Staffing'!D10=0, "", 'Table A-Staffing'!D10)</f>
        <v>Program Director</v>
      </c>
      <c r="C41" s="134">
        <v>0.29899999999999999</v>
      </c>
      <c r="D41" s="112">
        <f t="shared" ref="D41:D48" si="6">IF(B41="", "",D25*C41)</f>
        <v>1254.099117290717</v>
      </c>
      <c r="E41" s="222">
        <v>1254.0999999999999</v>
      </c>
      <c r="F41" s="223"/>
      <c r="G41" s="135"/>
      <c r="H41" s="135"/>
      <c r="I41" s="135"/>
      <c r="J41" s="135"/>
      <c r="K41" s="44">
        <f>IF(B41="", "", SUM(E41:J41))</f>
        <v>1254.0999999999999</v>
      </c>
      <c r="L41" s="27"/>
    </row>
    <row r="42" spans="1:12" s="10" customFormat="1" ht="15.75" customHeight="1" x14ac:dyDescent="0.25">
      <c r="A42" s="107">
        <f>'Table A-Staffing'!A13</f>
        <v>2</v>
      </c>
      <c r="B42" s="111" t="str">
        <f>IF('Table A-Staffing'!D13=0, "", 'Table A-Staffing'!D13)</f>
        <v>NSTI Program Coordinator</v>
      </c>
      <c r="C42" s="134">
        <v>0.29899999999999999</v>
      </c>
      <c r="D42" s="112">
        <f t="shared" si="6"/>
        <v>1186.1328102463506</v>
      </c>
      <c r="E42" s="222">
        <v>1186.1300000000001</v>
      </c>
      <c r="F42" s="223"/>
      <c r="G42" s="135"/>
      <c r="H42" s="135"/>
      <c r="I42" s="135"/>
      <c r="J42" s="135"/>
      <c r="K42" s="44">
        <f t="shared" ref="K42:K44" si="7">IF(B42="", "", SUM(E42:J42))</f>
        <v>1186.1300000000001</v>
      </c>
      <c r="L42" s="27"/>
    </row>
    <row r="43" spans="1:12" s="10" customFormat="1" ht="15.75" customHeight="1" x14ac:dyDescent="0.25">
      <c r="A43" s="107">
        <f>'Table A-Staffing'!A16</f>
        <v>3</v>
      </c>
      <c r="B43" s="111" t="str">
        <f>IF('Table A-Staffing'!D16=0, "", 'Table A-Staffing'!D16)</f>
        <v>Program Assistant</v>
      </c>
      <c r="C43" s="134">
        <v>4.2000000000000003E-2</v>
      </c>
      <c r="D43" s="112">
        <f t="shared" si="6"/>
        <v>151.20000000000002</v>
      </c>
      <c r="E43" s="222">
        <v>151.19999999999999</v>
      </c>
      <c r="F43" s="223"/>
      <c r="G43" s="135"/>
      <c r="H43" s="135"/>
      <c r="I43" s="135"/>
      <c r="J43" s="135"/>
      <c r="K43" s="44">
        <f t="shared" si="7"/>
        <v>151.19999999999999</v>
      </c>
      <c r="L43" s="27"/>
    </row>
    <row r="44" spans="1:12" s="10" customFormat="1" ht="15.75" customHeight="1" x14ac:dyDescent="0.25">
      <c r="A44" s="107">
        <f>'Table A-Staffing'!A19</f>
        <v>4</v>
      </c>
      <c r="B44" s="111" t="str">
        <f>IF('Table A-Staffing'!D19=0, "", 'Table A-Staffing'!D19)</f>
        <v>2 Day Time Counselors</v>
      </c>
      <c r="C44" s="134">
        <v>4.2000000000000003E-2</v>
      </c>
      <c r="D44" s="112">
        <f t="shared" si="6"/>
        <v>67.2</v>
      </c>
      <c r="E44" s="222">
        <v>67.2</v>
      </c>
      <c r="F44" s="223"/>
      <c r="G44" s="135"/>
      <c r="H44" s="135"/>
      <c r="I44" s="135"/>
      <c r="J44" s="135"/>
      <c r="K44" s="44">
        <f t="shared" si="7"/>
        <v>67.2</v>
      </c>
      <c r="L44" s="27"/>
    </row>
    <row r="45" spans="1:12" s="10" customFormat="1" ht="15.75" customHeight="1" x14ac:dyDescent="0.25">
      <c r="A45" s="107">
        <f>'Table A-Staffing'!A22</f>
        <v>5</v>
      </c>
      <c r="B45" s="111" t="str">
        <f>IF('Table A-Staffing'!D22=0, "", 'Table A-Staffing'!D22)</f>
        <v/>
      </c>
      <c r="C45" s="134"/>
      <c r="D45" s="112" t="str">
        <f t="shared" si="6"/>
        <v/>
      </c>
      <c r="E45" s="222"/>
      <c r="F45" s="223"/>
      <c r="G45" s="135"/>
      <c r="H45" s="135"/>
      <c r="I45" s="135"/>
      <c r="J45" s="135"/>
      <c r="K45" s="44" t="str">
        <f>IF(B45="", "", SUM(E45:J45))</f>
        <v/>
      </c>
      <c r="L45" s="27"/>
    </row>
    <row r="46" spans="1:12" s="10" customFormat="1" ht="15.75" customHeight="1" x14ac:dyDescent="0.25">
      <c r="A46" s="107">
        <f>'Table A-Staffing'!A25</f>
        <v>6</v>
      </c>
      <c r="B46" s="111" t="str">
        <f>IF('Table A-Staffing'!D25=0, "", 'Table A-Staffing'!D25)</f>
        <v/>
      </c>
      <c r="C46" s="134"/>
      <c r="D46" s="112" t="str">
        <f t="shared" si="6"/>
        <v/>
      </c>
      <c r="E46" s="222"/>
      <c r="F46" s="223"/>
      <c r="G46" s="135"/>
      <c r="H46" s="135"/>
      <c r="I46" s="135"/>
      <c r="J46" s="135"/>
      <c r="K46" s="44" t="str">
        <f t="shared" ref="K46:K50" si="8">IF(B46="", "", SUM(E46:J46))</f>
        <v/>
      </c>
      <c r="L46" s="27"/>
    </row>
    <row r="47" spans="1:12" s="10" customFormat="1" ht="15.75" customHeight="1" x14ac:dyDescent="0.25">
      <c r="A47" s="107">
        <f>'Table A-Staffing'!A28</f>
        <v>7</v>
      </c>
      <c r="B47" s="111" t="str">
        <f>IF('Table A-Staffing'!D28=0, "", 'Table A-Staffing'!D28)</f>
        <v/>
      </c>
      <c r="C47" s="134"/>
      <c r="D47" s="112" t="str">
        <f t="shared" si="6"/>
        <v/>
      </c>
      <c r="E47" s="222"/>
      <c r="F47" s="223"/>
      <c r="G47" s="135"/>
      <c r="H47" s="135"/>
      <c r="I47" s="135"/>
      <c r="J47" s="135"/>
      <c r="K47" s="44" t="str">
        <f t="shared" si="8"/>
        <v/>
      </c>
      <c r="L47" s="27"/>
    </row>
    <row r="48" spans="1:12" s="10" customFormat="1" ht="15.75" customHeight="1" x14ac:dyDescent="0.25">
      <c r="A48" s="107">
        <f>'Table A-Staffing'!A31</f>
        <v>8</v>
      </c>
      <c r="B48" s="111" t="str">
        <f>IF('Table A-Staffing'!D31=0, "", 'Table A-Staffing'!D31)</f>
        <v/>
      </c>
      <c r="C48" s="134"/>
      <c r="D48" s="112" t="str">
        <f t="shared" si="6"/>
        <v/>
      </c>
      <c r="E48" s="222"/>
      <c r="F48" s="223"/>
      <c r="G48" s="135"/>
      <c r="H48" s="135"/>
      <c r="I48" s="135"/>
      <c r="J48" s="135"/>
      <c r="K48" s="44" t="str">
        <f t="shared" si="8"/>
        <v/>
      </c>
      <c r="L48" s="27"/>
    </row>
    <row r="49" spans="1:12" s="10" customFormat="1" ht="15.75" customHeight="1" x14ac:dyDescent="0.25">
      <c r="A49" s="107">
        <f>'Table A-Staffing'!A34</f>
        <v>9</v>
      </c>
      <c r="B49" s="111" t="str">
        <f>IF('Table A-Staffing'!D34=0, "", 'Table A-Staffing'!D34)</f>
        <v/>
      </c>
      <c r="C49" s="134"/>
      <c r="D49" s="112" t="str">
        <f t="shared" ref="D49" si="9">IF(B49="", "",D33*C49)</f>
        <v/>
      </c>
      <c r="E49" s="222"/>
      <c r="F49" s="223"/>
      <c r="G49" s="135"/>
      <c r="H49" s="135"/>
      <c r="I49" s="135"/>
      <c r="J49" s="135"/>
      <c r="K49" s="44" t="str">
        <f t="shared" si="8"/>
        <v/>
      </c>
      <c r="L49" s="27"/>
    </row>
    <row r="50" spans="1:12" s="10" customFormat="1" ht="15.75" customHeight="1" x14ac:dyDescent="0.25">
      <c r="A50" s="107">
        <f>'Table A-Staffing'!A37</f>
        <v>10</v>
      </c>
      <c r="B50" s="111" t="str">
        <f>IF('Table A-Staffing'!D37=0, "", 'Table A-Staffing'!D37)</f>
        <v/>
      </c>
      <c r="C50" s="134"/>
      <c r="D50" s="112" t="str">
        <f>IF(B50="", "",D34*C50)</f>
        <v/>
      </c>
      <c r="E50" s="222"/>
      <c r="F50" s="223"/>
      <c r="G50" s="135"/>
      <c r="H50" s="135"/>
      <c r="I50" s="135"/>
      <c r="J50" s="135"/>
      <c r="K50" s="44" t="str">
        <f t="shared" si="8"/>
        <v/>
      </c>
      <c r="L50" s="27"/>
    </row>
    <row r="51" spans="1:12" s="10" customFormat="1" ht="15.75" customHeight="1" thickBot="1" x14ac:dyDescent="0.3">
      <c r="A51" s="227" t="s">
        <v>28</v>
      </c>
      <c r="B51" s="228"/>
      <c r="C51" s="228"/>
      <c r="D51" s="229"/>
      <c r="E51" s="319">
        <f>SUM(E41:F50)</f>
        <v>2658.6299999999997</v>
      </c>
      <c r="F51" s="320"/>
      <c r="G51" s="49">
        <f>SUM(G41:G50)</f>
        <v>0</v>
      </c>
      <c r="H51" s="49">
        <f>SUM(H41:H50)</f>
        <v>0</v>
      </c>
      <c r="I51" s="49">
        <f>SUM(I41:I50)</f>
        <v>0</v>
      </c>
      <c r="J51" s="49">
        <f>SUM(J41:J50)</f>
        <v>0</v>
      </c>
      <c r="K51" s="46">
        <f>SUM(K41:K50)</f>
        <v>2658.6299999999997</v>
      </c>
    </row>
    <row r="52" spans="1:12" s="10" customFormat="1" ht="15.75" customHeight="1" x14ac:dyDescent="0.25">
      <c r="A52" s="50" t="s">
        <v>8</v>
      </c>
      <c r="B52" s="51"/>
      <c r="C52" s="51"/>
      <c r="D52" s="51"/>
      <c r="E52" s="330" t="s">
        <v>16</v>
      </c>
      <c r="F52" s="331"/>
      <c r="G52" s="53" t="s">
        <v>36</v>
      </c>
      <c r="H52" s="53" t="s">
        <v>37</v>
      </c>
      <c r="I52" s="53" t="s">
        <v>103</v>
      </c>
      <c r="J52" s="53" t="s">
        <v>102</v>
      </c>
      <c r="K52" s="53" t="s">
        <v>2</v>
      </c>
    </row>
    <row r="53" spans="1:12" s="10" customFormat="1" ht="30" customHeight="1" x14ac:dyDescent="0.25">
      <c r="A53" s="323" t="s">
        <v>114</v>
      </c>
      <c r="B53" s="334"/>
      <c r="C53" s="334"/>
      <c r="D53" s="334"/>
      <c r="E53" s="334"/>
      <c r="F53" s="334"/>
      <c r="G53" s="334"/>
      <c r="H53" s="334"/>
      <c r="I53" s="334"/>
      <c r="J53" s="334"/>
      <c r="K53" s="335"/>
    </row>
    <row r="54" spans="1:12" s="10" customFormat="1" x14ac:dyDescent="0.25">
      <c r="A54" s="239" t="s">
        <v>26</v>
      </c>
      <c r="B54" s="240"/>
      <c r="C54" s="240"/>
      <c r="D54" s="240"/>
      <c r="E54" s="240"/>
      <c r="F54" s="240"/>
      <c r="G54" s="240"/>
      <c r="H54" s="240"/>
      <c r="I54" s="240"/>
      <c r="J54" s="240"/>
      <c r="K54" s="241"/>
    </row>
    <row r="55" spans="1:12" s="10" customFormat="1" ht="53.25" customHeight="1" x14ac:dyDescent="0.25">
      <c r="A55" s="236" t="s">
        <v>177</v>
      </c>
      <c r="B55" s="237"/>
      <c r="C55" s="237"/>
      <c r="D55" s="237"/>
      <c r="E55" s="237"/>
      <c r="F55" s="237"/>
      <c r="G55" s="237"/>
      <c r="H55" s="237"/>
      <c r="I55" s="237"/>
      <c r="J55" s="237"/>
      <c r="K55" s="238"/>
    </row>
    <row r="56" spans="1:12" s="10" customFormat="1" ht="15.75" customHeight="1" x14ac:dyDescent="0.25">
      <c r="A56" s="248" t="s">
        <v>116</v>
      </c>
      <c r="B56" s="249"/>
      <c r="C56" s="249"/>
      <c r="D56" s="250"/>
      <c r="E56" s="222">
        <v>200</v>
      </c>
      <c r="F56" s="223"/>
      <c r="G56" s="135"/>
      <c r="H56" s="135"/>
      <c r="I56" s="135"/>
      <c r="J56" s="135"/>
      <c r="K56" s="44">
        <f>IF(A56="", "", SUM(E56:J56))</f>
        <v>200</v>
      </c>
    </row>
    <row r="57" spans="1:12" s="10" customFormat="1" ht="15.75" customHeight="1" x14ac:dyDescent="0.25">
      <c r="A57" s="248" t="s">
        <v>115</v>
      </c>
      <c r="B57" s="249"/>
      <c r="C57" s="249"/>
      <c r="D57" s="250"/>
      <c r="E57" s="222">
        <v>100</v>
      </c>
      <c r="F57" s="223"/>
      <c r="G57" s="135"/>
      <c r="H57" s="135"/>
      <c r="I57" s="135"/>
      <c r="J57" s="135"/>
      <c r="K57" s="44">
        <f t="shared" ref="K57:K58" si="10">IF(A57="", "", SUM(E57:J57))</f>
        <v>100</v>
      </c>
    </row>
    <row r="58" spans="1:12" s="10" customFormat="1" ht="15.75" customHeight="1" x14ac:dyDescent="0.25">
      <c r="A58" s="248"/>
      <c r="B58" s="249"/>
      <c r="C58" s="249"/>
      <c r="D58" s="250"/>
      <c r="E58" s="222"/>
      <c r="F58" s="223"/>
      <c r="G58" s="135"/>
      <c r="H58" s="135"/>
      <c r="I58" s="135"/>
      <c r="J58" s="135"/>
      <c r="K58" s="44" t="str">
        <f t="shared" si="10"/>
        <v/>
      </c>
    </row>
    <row r="59" spans="1:12" s="10" customFormat="1" ht="15.75" customHeight="1" thickBot="1" x14ac:dyDescent="0.3">
      <c r="A59" s="227" t="s">
        <v>92</v>
      </c>
      <c r="B59" s="228"/>
      <c r="C59" s="228"/>
      <c r="D59" s="229"/>
      <c r="E59" s="224">
        <f>SUM(E56:F58)</f>
        <v>300</v>
      </c>
      <c r="F59" s="225"/>
      <c r="G59" s="48">
        <f>SUM(G56:G58)</f>
        <v>0</v>
      </c>
      <c r="H59" s="48">
        <f>SUM(H56:H58)</f>
        <v>0</v>
      </c>
      <c r="I59" s="48">
        <f>SUM(I56:I58)</f>
        <v>0</v>
      </c>
      <c r="J59" s="48">
        <f>SUM(J56:J58)</f>
        <v>0</v>
      </c>
      <c r="K59" s="29">
        <f>SUM(K56:K58)</f>
        <v>300</v>
      </c>
    </row>
    <row r="60" spans="1:12" s="10" customFormat="1" ht="15.75" customHeight="1" x14ac:dyDescent="0.25">
      <c r="A60" s="50" t="s">
        <v>9</v>
      </c>
      <c r="B60" s="51"/>
      <c r="C60" s="51"/>
      <c r="D60" s="51"/>
      <c r="E60" s="330" t="s">
        <v>16</v>
      </c>
      <c r="F60" s="331"/>
      <c r="G60" s="53" t="s">
        <v>36</v>
      </c>
      <c r="H60" s="53" t="s">
        <v>37</v>
      </c>
      <c r="I60" s="53" t="s">
        <v>103</v>
      </c>
      <c r="J60" s="53" t="s">
        <v>102</v>
      </c>
      <c r="K60" s="53" t="s">
        <v>2</v>
      </c>
    </row>
    <row r="61" spans="1:12" s="10" customFormat="1" ht="18" customHeight="1" x14ac:dyDescent="0.25">
      <c r="A61" s="323" t="s">
        <v>117</v>
      </c>
      <c r="B61" s="334"/>
      <c r="C61" s="334"/>
      <c r="D61" s="334"/>
      <c r="E61" s="334"/>
      <c r="F61" s="334"/>
      <c r="G61" s="334"/>
      <c r="H61" s="334"/>
      <c r="I61" s="334"/>
      <c r="J61" s="334"/>
      <c r="K61" s="335"/>
    </row>
    <row r="62" spans="1:12" s="10" customFormat="1" x14ac:dyDescent="0.25">
      <c r="A62" s="239" t="s">
        <v>26</v>
      </c>
      <c r="B62" s="240"/>
      <c r="C62" s="240"/>
      <c r="D62" s="240"/>
      <c r="E62" s="240"/>
      <c r="F62" s="240"/>
      <c r="G62" s="240"/>
      <c r="H62" s="240"/>
      <c r="I62" s="240"/>
      <c r="J62" s="240"/>
      <c r="K62" s="241"/>
    </row>
    <row r="63" spans="1:12" s="10" customFormat="1" ht="53.25" customHeight="1" x14ac:dyDescent="0.25">
      <c r="A63" s="236" t="s">
        <v>178</v>
      </c>
      <c r="B63" s="237"/>
      <c r="C63" s="237"/>
      <c r="D63" s="237"/>
      <c r="E63" s="237"/>
      <c r="F63" s="237"/>
      <c r="G63" s="237"/>
      <c r="H63" s="237"/>
      <c r="I63" s="237"/>
      <c r="J63" s="237"/>
      <c r="K63" s="238"/>
    </row>
    <row r="64" spans="1:12" s="10" customFormat="1" ht="15.75" customHeight="1" x14ac:dyDescent="0.25">
      <c r="A64" s="302" t="s">
        <v>133</v>
      </c>
      <c r="B64" s="303"/>
      <c r="C64" s="303"/>
      <c r="D64" s="304"/>
      <c r="E64" s="222">
        <v>500</v>
      </c>
      <c r="F64" s="223"/>
      <c r="G64" s="135"/>
      <c r="H64" s="135"/>
      <c r="I64" s="135"/>
      <c r="J64" s="135"/>
      <c r="K64" s="44">
        <f>IF(A64="", "", SUM(E64:J64))</f>
        <v>500</v>
      </c>
    </row>
    <row r="65" spans="1:11" s="10" customFormat="1" ht="15.75" customHeight="1" x14ac:dyDescent="0.25">
      <c r="A65" s="248"/>
      <c r="B65" s="249"/>
      <c r="C65" s="249"/>
      <c r="D65" s="250"/>
      <c r="E65" s="222"/>
      <c r="F65" s="223"/>
      <c r="G65" s="135"/>
      <c r="H65" s="135"/>
      <c r="I65" s="135"/>
      <c r="J65" s="135"/>
      <c r="K65" s="44" t="str">
        <f t="shared" ref="K65:K66" si="11">IF(A65="", "", SUM(E65:J65))</f>
        <v/>
      </c>
    </row>
    <row r="66" spans="1:11" s="10" customFormat="1" ht="15.75" customHeight="1" x14ac:dyDescent="0.25">
      <c r="A66" s="248"/>
      <c r="B66" s="249"/>
      <c r="C66" s="249"/>
      <c r="D66" s="250"/>
      <c r="E66" s="222"/>
      <c r="F66" s="223"/>
      <c r="G66" s="135"/>
      <c r="H66" s="135"/>
      <c r="I66" s="135"/>
      <c r="J66" s="135"/>
      <c r="K66" s="44" t="str">
        <f t="shared" si="11"/>
        <v/>
      </c>
    </row>
    <row r="67" spans="1:11" s="10" customFormat="1" ht="15.75" customHeight="1" thickBot="1" x14ac:dyDescent="0.3">
      <c r="A67" s="227" t="s">
        <v>93</v>
      </c>
      <c r="B67" s="228"/>
      <c r="C67" s="228"/>
      <c r="D67" s="229"/>
      <c r="E67" s="224">
        <f>SUM(E64:F66)</f>
        <v>500</v>
      </c>
      <c r="F67" s="225"/>
      <c r="G67" s="48">
        <f>SUM(G64:G66)</f>
        <v>0</v>
      </c>
      <c r="H67" s="48">
        <f>SUM(H64:H66)</f>
        <v>0</v>
      </c>
      <c r="I67" s="48">
        <f>SUM(I64:I66)</f>
        <v>0</v>
      </c>
      <c r="J67" s="48">
        <f>SUM(J64:J66)</f>
        <v>0</v>
      </c>
      <c r="K67" s="48">
        <f>SUM(K64:K66)</f>
        <v>500</v>
      </c>
    </row>
    <row r="68" spans="1:11" s="10" customFormat="1" ht="15.75" customHeight="1" x14ac:dyDescent="0.25">
      <c r="A68" s="50" t="s">
        <v>0</v>
      </c>
      <c r="B68" s="51"/>
      <c r="C68" s="51"/>
      <c r="D68" s="51"/>
      <c r="E68" s="330" t="s">
        <v>16</v>
      </c>
      <c r="F68" s="331"/>
      <c r="G68" s="53" t="s">
        <v>36</v>
      </c>
      <c r="H68" s="53" t="s">
        <v>37</v>
      </c>
      <c r="I68" s="53" t="s">
        <v>103</v>
      </c>
      <c r="J68" s="53" t="s">
        <v>102</v>
      </c>
      <c r="K68" s="53" t="s">
        <v>2</v>
      </c>
    </row>
    <row r="69" spans="1:11" s="10" customFormat="1" ht="20.25" customHeight="1" x14ac:dyDescent="0.25">
      <c r="A69" s="323" t="s">
        <v>121</v>
      </c>
      <c r="B69" s="334"/>
      <c r="C69" s="334"/>
      <c r="D69" s="334"/>
      <c r="E69" s="334"/>
      <c r="F69" s="334"/>
      <c r="G69" s="334"/>
      <c r="H69" s="334"/>
      <c r="I69" s="334"/>
      <c r="J69" s="334"/>
      <c r="K69" s="335"/>
    </row>
    <row r="70" spans="1:11" s="10" customFormat="1" x14ac:dyDescent="0.25">
      <c r="A70" s="239" t="s">
        <v>26</v>
      </c>
      <c r="B70" s="240"/>
      <c r="C70" s="240"/>
      <c r="D70" s="240"/>
      <c r="E70" s="240"/>
      <c r="F70" s="240"/>
      <c r="G70" s="240"/>
      <c r="H70" s="240"/>
      <c r="I70" s="240"/>
      <c r="J70" s="240"/>
      <c r="K70" s="241"/>
    </row>
    <row r="71" spans="1:11" s="10" customFormat="1" ht="34.5" customHeight="1" x14ac:dyDescent="0.25">
      <c r="A71" s="236"/>
      <c r="B71" s="237"/>
      <c r="C71" s="237"/>
      <c r="D71" s="237"/>
      <c r="E71" s="237"/>
      <c r="F71" s="237"/>
      <c r="G71" s="237"/>
      <c r="H71" s="237"/>
      <c r="I71" s="237"/>
      <c r="J71" s="237"/>
      <c r="K71" s="238"/>
    </row>
    <row r="72" spans="1:11" s="10" customFormat="1" ht="15.75" customHeight="1" x14ac:dyDescent="0.25">
      <c r="A72" s="248"/>
      <c r="B72" s="249"/>
      <c r="C72" s="249"/>
      <c r="D72" s="250"/>
      <c r="E72" s="222"/>
      <c r="F72" s="223"/>
      <c r="G72" s="135"/>
      <c r="H72" s="135"/>
      <c r="I72" s="135"/>
      <c r="J72" s="135"/>
      <c r="K72" s="44" t="str">
        <f>IF(A72="", "", SUM(E72:J72))</f>
        <v/>
      </c>
    </row>
    <row r="73" spans="1:11" s="10" customFormat="1" ht="15.75" customHeight="1" x14ac:dyDescent="0.25">
      <c r="A73" s="248"/>
      <c r="B73" s="249"/>
      <c r="C73" s="249"/>
      <c r="D73" s="250"/>
      <c r="E73" s="251"/>
      <c r="F73" s="252"/>
      <c r="G73" s="133"/>
      <c r="H73" s="133"/>
      <c r="I73" s="133"/>
      <c r="J73" s="133"/>
      <c r="K73" s="44" t="str">
        <f>IF(A73="", "", SUM(E73:J73))</f>
        <v/>
      </c>
    </row>
    <row r="74" spans="1:11" s="10" customFormat="1" ht="15.75" customHeight="1" x14ac:dyDescent="0.25">
      <c r="A74" s="248"/>
      <c r="B74" s="249"/>
      <c r="C74" s="249"/>
      <c r="D74" s="250"/>
      <c r="E74" s="251"/>
      <c r="F74" s="252"/>
      <c r="G74" s="133"/>
      <c r="H74" s="133"/>
      <c r="I74" s="133"/>
      <c r="J74" s="133"/>
      <c r="K74" s="44" t="str">
        <f>IF(A74="", "", SUM(E74:J74))</f>
        <v/>
      </c>
    </row>
    <row r="75" spans="1:11" s="10" customFormat="1" ht="15.75" customHeight="1" thickBot="1" x14ac:dyDescent="0.3">
      <c r="A75" s="227" t="s">
        <v>94</v>
      </c>
      <c r="B75" s="228"/>
      <c r="C75" s="228"/>
      <c r="D75" s="229"/>
      <c r="E75" s="224">
        <f>SUM(E72:F74)</f>
        <v>0</v>
      </c>
      <c r="F75" s="225"/>
      <c r="G75" s="48">
        <f>SUM(G72:G74)</f>
        <v>0</v>
      </c>
      <c r="H75" s="48">
        <f>SUM(H72:H74)</f>
        <v>0</v>
      </c>
      <c r="I75" s="48">
        <f>SUM(I72:I74)</f>
        <v>0</v>
      </c>
      <c r="J75" s="48">
        <f>SUM(J72:J74)</f>
        <v>0</v>
      </c>
      <c r="K75" s="28">
        <f>SUM(K72:K74)</f>
        <v>0</v>
      </c>
    </row>
    <row r="76" spans="1:11" s="10" customFormat="1" ht="15.75" customHeight="1" x14ac:dyDescent="0.25">
      <c r="A76" s="50" t="s">
        <v>1</v>
      </c>
      <c r="B76" s="51"/>
      <c r="C76" s="51"/>
      <c r="D76" s="51"/>
      <c r="E76" s="330" t="s">
        <v>16</v>
      </c>
      <c r="F76" s="331"/>
      <c r="G76" s="53" t="s">
        <v>36</v>
      </c>
      <c r="H76" s="53" t="s">
        <v>37</v>
      </c>
      <c r="I76" s="53" t="s">
        <v>103</v>
      </c>
      <c r="J76" s="53" t="s">
        <v>102</v>
      </c>
      <c r="K76" s="53" t="s">
        <v>2</v>
      </c>
    </row>
    <row r="77" spans="1:11" s="10" customFormat="1" ht="54" customHeight="1" x14ac:dyDescent="0.25">
      <c r="A77" s="323" t="s">
        <v>202</v>
      </c>
      <c r="B77" s="334"/>
      <c r="C77" s="334"/>
      <c r="D77" s="334"/>
      <c r="E77" s="334"/>
      <c r="F77" s="334"/>
      <c r="G77" s="334"/>
      <c r="H77" s="334"/>
      <c r="I77" s="334"/>
      <c r="J77" s="334"/>
      <c r="K77" s="335"/>
    </row>
    <row r="78" spans="1:11" s="10" customFormat="1" x14ac:dyDescent="0.25">
      <c r="A78" s="239" t="s">
        <v>26</v>
      </c>
      <c r="B78" s="240"/>
      <c r="C78" s="240"/>
      <c r="D78" s="240"/>
      <c r="E78" s="240"/>
      <c r="F78" s="240"/>
      <c r="G78" s="240"/>
      <c r="H78" s="240"/>
      <c r="I78" s="240"/>
      <c r="J78" s="240"/>
      <c r="K78" s="241"/>
    </row>
    <row r="79" spans="1:11" s="10" customFormat="1" ht="53.25" customHeight="1" x14ac:dyDescent="0.25">
      <c r="A79" s="236" t="s">
        <v>179</v>
      </c>
      <c r="B79" s="237"/>
      <c r="C79" s="237"/>
      <c r="D79" s="237"/>
      <c r="E79" s="237"/>
      <c r="F79" s="237"/>
      <c r="G79" s="237"/>
      <c r="H79" s="237"/>
      <c r="I79" s="237"/>
      <c r="J79" s="237"/>
      <c r="K79" s="238"/>
    </row>
    <row r="80" spans="1:11" s="10" customFormat="1" ht="15.75" customHeight="1" x14ac:dyDescent="0.25">
      <c r="A80" s="302" t="s">
        <v>188</v>
      </c>
      <c r="B80" s="303"/>
      <c r="C80" s="303"/>
      <c r="D80" s="304"/>
      <c r="E80" s="222">
        <v>320</v>
      </c>
      <c r="F80" s="223"/>
      <c r="G80" s="135"/>
      <c r="H80" s="135"/>
      <c r="I80" s="135"/>
      <c r="J80" s="135"/>
      <c r="K80" s="44">
        <f>IF(A80="", "", SUM(E80:J80))</f>
        <v>320</v>
      </c>
    </row>
    <row r="81" spans="1:11" s="10" customFormat="1" ht="15.75" customHeight="1" x14ac:dyDescent="0.25">
      <c r="A81" s="248" t="s">
        <v>189</v>
      </c>
      <c r="B81" s="249"/>
      <c r="C81" s="249"/>
      <c r="D81" s="250"/>
      <c r="E81" s="222">
        <v>960</v>
      </c>
      <c r="F81" s="223"/>
      <c r="G81" s="135"/>
      <c r="H81" s="135"/>
      <c r="I81" s="135"/>
      <c r="J81" s="135"/>
      <c r="K81" s="44">
        <f>IF(A81="", "", SUM(E81:J81))</f>
        <v>960</v>
      </c>
    </row>
    <row r="82" spans="1:11" s="10" customFormat="1" ht="15.75" customHeight="1" x14ac:dyDescent="0.25">
      <c r="A82" s="248"/>
      <c r="B82" s="249"/>
      <c r="C82" s="249"/>
      <c r="D82" s="250"/>
      <c r="E82" s="222"/>
      <c r="F82" s="223"/>
      <c r="G82" s="135"/>
      <c r="H82" s="135"/>
      <c r="I82" s="135"/>
      <c r="J82" s="135"/>
      <c r="K82" s="44" t="str">
        <f>IF(A82="", "", SUM(E82:J82))</f>
        <v/>
      </c>
    </row>
    <row r="83" spans="1:11" s="10" customFormat="1" ht="15.75" customHeight="1" thickBot="1" x14ac:dyDescent="0.3">
      <c r="A83" s="227" t="s">
        <v>95</v>
      </c>
      <c r="B83" s="228"/>
      <c r="C83" s="228"/>
      <c r="D83" s="229"/>
      <c r="E83" s="224">
        <f>SUM(E80:F82)</f>
        <v>1280</v>
      </c>
      <c r="F83" s="225"/>
      <c r="G83" s="48">
        <f>SUM(G80:G82)</f>
        <v>0</v>
      </c>
      <c r="H83" s="48">
        <f>SUM(H80:H82)</f>
        <v>0</v>
      </c>
      <c r="I83" s="48">
        <f>SUM(I80:I82)</f>
        <v>0</v>
      </c>
      <c r="J83" s="48">
        <f>SUM(J80:J82)</f>
        <v>0</v>
      </c>
      <c r="K83" s="48">
        <f>SUM(K80:K82)</f>
        <v>1280</v>
      </c>
    </row>
    <row r="84" spans="1:11" s="10" customFormat="1" ht="15.75" customHeight="1" x14ac:dyDescent="0.25">
      <c r="A84" s="54" t="s">
        <v>23</v>
      </c>
      <c r="B84" s="55"/>
      <c r="C84" s="55"/>
      <c r="D84" s="56"/>
      <c r="E84" s="330" t="s">
        <v>16</v>
      </c>
      <c r="F84" s="331"/>
      <c r="G84" s="53" t="s">
        <v>36</v>
      </c>
      <c r="H84" s="53" t="s">
        <v>37</v>
      </c>
      <c r="I84" s="53" t="s">
        <v>103</v>
      </c>
      <c r="J84" s="53" t="s">
        <v>102</v>
      </c>
      <c r="K84" s="53" t="s">
        <v>2</v>
      </c>
    </row>
    <row r="85" spans="1:11" s="10" customFormat="1" ht="27" customHeight="1" x14ac:dyDescent="0.25">
      <c r="A85" s="323" t="s">
        <v>122</v>
      </c>
      <c r="B85" s="334"/>
      <c r="C85" s="334"/>
      <c r="D85" s="334"/>
      <c r="E85" s="334"/>
      <c r="F85" s="334"/>
      <c r="G85" s="334"/>
      <c r="H85" s="334"/>
      <c r="I85" s="334"/>
      <c r="J85" s="334"/>
      <c r="K85" s="335"/>
    </row>
    <row r="86" spans="1:11" s="10" customFormat="1" x14ac:dyDescent="0.25">
      <c r="A86" s="239" t="s">
        <v>26</v>
      </c>
      <c r="B86" s="240"/>
      <c r="C86" s="240"/>
      <c r="D86" s="240"/>
      <c r="E86" s="240"/>
      <c r="F86" s="240"/>
      <c r="G86" s="240"/>
      <c r="H86" s="240"/>
      <c r="I86" s="240"/>
      <c r="J86" s="240"/>
      <c r="K86" s="241"/>
    </row>
    <row r="87" spans="1:11" s="10" customFormat="1" ht="53.25" customHeight="1" x14ac:dyDescent="0.25">
      <c r="A87" s="236"/>
      <c r="B87" s="237"/>
      <c r="C87" s="237"/>
      <c r="D87" s="237"/>
      <c r="E87" s="237"/>
      <c r="F87" s="237"/>
      <c r="G87" s="237"/>
      <c r="H87" s="237"/>
      <c r="I87" s="237"/>
      <c r="J87" s="237"/>
      <c r="K87" s="238"/>
    </row>
    <row r="88" spans="1:11" s="10" customFormat="1" ht="15.75" customHeight="1" x14ac:dyDescent="0.25">
      <c r="A88" s="336"/>
      <c r="B88" s="336"/>
      <c r="C88" s="336"/>
      <c r="D88" s="336"/>
      <c r="E88" s="226"/>
      <c r="F88" s="226"/>
      <c r="G88" s="135"/>
      <c r="H88" s="135"/>
      <c r="I88" s="135"/>
      <c r="J88" s="135"/>
      <c r="K88" s="44" t="str">
        <f>IF(A88="", "", SUM(E88:J88))</f>
        <v/>
      </c>
    </row>
    <row r="89" spans="1:11" s="10" customFormat="1" ht="15.75" customHeight="1" x14ac:dyDescent="0.25">
      <c r="A89" s="336"/>
      <c r="B89" s="336"/>
      <c r="C89" s="336"/>
      <c r="D89" s="336"/>
      <c r="E89" s="226"/>
      <c r="F89" s="226"/>
      <c r="G89" s="135"/>
      <c r="H89" s="135"/>
      <c r="I89" s="135"/>
      <c r="J89" s="135"/>
      <c r="K89" s="44" t="str">
        <f>IF(A89="", "", SUM(E89:J89))</f>
        <v/>
      </c>
    </row>
    <row r="90" spans="1:11" s="10" customFormat="1" ht="15.75" customHeight="1" x14ac:dyDescent="0.25">
      <c r="A90" s="336"/>
      <c r="B90" s="336"/>
      <c r="C90" s="336"/>
      <c r="D90" s="336"/>
      <c r="E90" s="226"/>
      <c r="F90" s="226"/>
      <c r="G90" s="135"/>
      <c r="H90" s="135"/>
      <c r="I90" s="135"/>
      <c r="J90" s="135"/>
      <c r="K90" s="44" t="str">
        <f>IF(A90="", "", SUM(E90:J90))</f>
        <v/>
      </c>
    </row>
    <row r="91" spans="1:11" s="10" customFormat="1" ht="15.75" customHeight="1" thickBot="1" x14ac:dyDescent="0.3">
      <c r="A91" s="47" t="s">
        <v>96</v>
      </c>
      <c r="B91" s="30"/>
      <c r="C91" s="31"/>
      <c r="D91" s="42"/>
      <c r="E91" s="224">
        <f>SUM(E88:F90)</f>
        <v>0</v>
      </c>
      <c r="F91" s="225"/>
      <c r="G91" s="48">
        <f>SUM(G88:G90)</f>
        <v>0</v>
      </c>
      <c r="H91" s="48">
        <f>SUM(H88:H90)</f>
        <v>0</v>
      </c>
      <c r="I91" s="48">
        <f>SUM(I88:I90)</f>
        <v>0</v>
      </c>
      <c r="J91" s="48">
        <f>SUM(J88:J90)</f>
        <v>0</v>
      </c>
      <c r="K91" s="48">
        <f>SUM(K88:K90)</f>
        <v>0</v>
      </c>
    </row>
    <row r="92" spans="1:11" s="10" customFormat="1" ht="15.75" customHeight="1" x14ac:dyDescent="0.25">
      <c r="A92" s="50" t="s">
        <v>120</v>
      </c>
      <c r="B92" s="51"/>
      <c r="C92" s="51"/>
      <c r="D92" s="51"/>
      <c r="E92" s="332" t="s">
        <v>16</v>
      </c>
      <c r="F92" s="333"/>
      <c r="G92" s="52" t="s">
        <v>36</v>
      </c>
      <c r="H92" s="52" t="s">
        <v>37</v>
      </c>
      <c r="I92" s="52" t="s">
        <v>103</v>
      </c>
      <c r="J92" s="52" t="s">
        <v>102</v>
      </c>
      <c r="K92" s="53" t="s">
        <v>2</v>
      </c>
    </row>
    <row r="93" spans="1:11" s="10" customFormat="1" ht="40.5" customHeight="1" x14ac:dyDescent="0.25">
      <c r="A93" s="323" t="s">
        <v>123</v>
      </c>
      <c r="B93" s="334"/>
      <c r="C93" s="334"/>
      <c r="D93" s="334"/>
      <c r="E93" s="334"/>
      <c r="F93" s="334"/>
      <c r="G93" s="334"/>
      <c r="H93" s="334"/>
      <c r="I93" s="334"/>
      <c r="J93" s="334"/>
      <c r="K93" s="335"/>
    </row>
    <row r="94" spans="1:11" s="10" customFormat="1" x14ac:dyDescent="0.25">
      <c r="A94" s="239" t="s">
        <v>26</v>
      </c>
      <c r="B94" s="240"/>
      <c r="C94" s="240"/>
      <c r="D94" s="240"/>
      <c r="E94" s="240"/>
      <c r="F94" s="240"/>
      <c r="G94" s="240"/>
      <c r="H94" s="240"/>
      <c r="I94" s="240"/>
      <c r="J94" s="240"/>
      <c r="K94" s="241"/>
    </row>
    <row r="95" spans="1:11" s="10" customFormat="1" ht="53.25" customHeight="1" x14ac:dyDescent="0.25">
      <c r="A95" s="236"/>
      <c r="B95" s="237"/>
      <c r="C95" s="237"/>
      <c r="D95" s="237"/>
      <c r="E95" s="237"/>
      <c r="F95" s="237"/>
      <c r="G95" s="237"/>
      <c r="H95" s="237"/>
      <c r="I95" s="237"/>
      <c r="J95" s="237"/>
      <c r="K95" s="238"/>
    </row>
    <row r="96" spans="1:11" s="10" customFormat="1" ht="15.75" customHeight="1" x14ac:dyDescent="0.25">
      <c r="A96" s="248"/>
      <c r="B96" s="249"/>
      <c r="C96" s="249"/>
      <c r="D96" s="250"/>
      <c r="E96" s="222"/>
      <c r="F96" s="223"/>
      <c r="G96" s="135"/>
      <c r="H96" s="135"/>
      <c r="I96" s="135"/>
      <c r="J96" s="135"/>
      <c r="K96" s="44" t="str">
        <f>IF(A96="", "", SUM(E96:J96))</f>
        <v/>
      </c>
    </row>
    <row r="97" spans="1:11" s="10" customFormat="1" ht="15.75" customHeight="1" x14ac:dyDescent="0.25">
      <c r="A97" s="302"/>
      <c r="B97" s="303"/>
      <c r="C97" s="303"/>
      <c r="D97" s="304"/>
      <c r="E97" s="222"/>
      <c r="F97" s="223"/>
      <c r="G97" s="135"/>
      <c r="H97" s="135"/>
      <c r="I97" s="135"/>
      <c r="J97" s="135"/>
      <c r="K97" s="44" t="str">
        <f>IF(A97="", "", SUM(E97:J97))</f>
        <v/>
      </c>
    </row>
    <row r="98" spans="1:11" s="10" customFormat="1" ht="15.75" customHeight="1" x14ac:dyDescent="0.25">
      <c r="A98" s="248"/>
      <c r="B98" s="249"/>
      <c r="C98" s="249"/>
      <c r="D98" s="250"/>
      <c r="E98" s="222"/>
      <c r="F98" s="223"/>
      <c r="G98" s="135"/>
      <c r="H98" s="135"/>
      <c r="I98" s="135"/>
      <c r="J98" s="135"/>
      <c r="K98" s="44" t="str">
        <f>IF(A98="", "", SUM(E98:J98))</f>
        <v/>
      </c>
    </row>
    <row r="99" spans="1:11" s="10" customFormat="1" ht="15.75" customHeight="1" thickBot="1" x14ac:dyDescent="0.3">
      <c r="A99" s="227" t="s">
        <v>97</v>
      </c>
      <c r="B99" s="228"/>
      <c r="C99" s="228"/>
      <c r="D99" s="229"/>
      <c r="E99" s="224">
        <f>SUM(E96:F98)</f>
        <v>0</v>
      </c>
      <c r="F99" s="225"/>
      <c r="G99" s="48">
        <f>SUM(G96:G98)</f>
        <v>0</v>
      </c>
      <c r="H99" s="48">
        <f>SUM(H96:H98)</f>
        <v>0</v>
      </c>
      <c r="I99" s="48">
        <f>SUM(I96:I98)</f>
        <v>0</v>
      </c>
      <c r="J99" s="48">
        <f>SUM(J96:J98)</f>
        <v>0</v>
      </c>
      <c r="K99" s="48">
        <f>SUM(K96:K98)</f>
        <v>0</v>
      </c>
    </row>
    <row r="100" spans="1:11" s="10" customFormat="1" ht="15.75" customHeight="1" thickBot="1" x14ac:dyDescent="0.3">
      <c r="A100" s="311" t="s">
        <v>125</v>
      </c>
      <c r="B100" s="312"/>
      <c r="C100" s="312"/>
      <c r="D100" s="312"/>
      <c r="E100" s="312"/>
      <c r="F100" s="312"/>
      <c r="G100" s="312"/>
      <c r="H100" s="312"/>
      <c r="I100" s="312"/>
      <c r="J100" s="312"/>
      <c r="K100" s="313"/>
    </row>
    <row r="101" spans="1:11" s="10" customFormat="1" ht="15.75" customHeight="1" x14ac:dyDescent="0.25">
      <c r="A101" s="65" t="s">
        <v>99</v>
      </c>
      <c r="B101" s="66"/>
      <c r="C101" s="66"/>
      <c r="D101" s="66"/>
      <c r="E101" s="340" t="s">
        <v>16</v>
      </c>
      <c r="F101" s="341"/>
      <c r="G101" s="67" t="s">
        <v>36</v>
      </c>
      <c r="H101" s="67" t="s">
        <v>37</v>
      </c>
      <c r="I101" s="67" t="s">
        <v>103</v>
      </c>
      <c r="J101" s="67" t="s">
        <v>102</v>
      </c>
      <c r="K101" s="67" t="s">
        <v>2</v>
      </c>
    </row>
    <row r="102" spans="1:11" s="10" customFormat="1" ht="30" customHeight="1" x14ac:dyDescent="0.25">
      <c r="A102" s="342" t="s">
        <v>130</v>
      </c>
      <c r="B102" s="343"/>
      <c r="C102" s="343"/>
      <c r="D102" s="343"/>
      <c r="E102" s="343"/>
      <c r="F102" s="343"/>
      <c r="G102" s="343"/>
      <c r="H102" s="343"/>
      <c r="I102" s="343"/>
      <c r="J102" s="343"/>
      <c r="K102" s="344"/>
    </row>
    <row r="103" spans="1:11" s="10" customFormat="1" x14ac:dyDescent="0.25">
      <c r="A103" s="239" t="s">
        <v>26</v>
      </c>
      <c r="B103" s="240"/>
      <c r="C103" s="240"/>
      <c r="D103" s="240"/>
      <c r="E103" s="240"/>
      <c r="F103" s="240"/>
      <c r="G103" s="240"/>
      <c r="H103" s="240"/>
      <c r="I103" s="240"/>
      <c r="J103" s="240"/>
      <c r="K103" s="241"/>
    </row>
    <row r="104" spans="1:11" s="10" customFormat="1" ht="53.25" customHeight="1" x14ac:dyDescent="0.25">
      <c r="A104" s="236" t="s">
        <v>190</v>
      </c>
      <c r="B104" s="237"/>
      <c r="C104" s="237"/>
      <c r="D104" s="237"/>
      <c r="E104" s="237"/>
      <c r="F104" s="237"/>
      <c r="G104" s="237"/>
      <c r="H104" s="237"/>
      <c r="I104" s="237"/>
      <c r="J104" s="237"/>
      <c r="K104" s="238"/>
    </row>
    <row r="105" spans="1:11" s="10" customFormat="1" ht="15.75" customHeight="1" x14ac:dyDescent="0.25">
      <c r="A105" s="302" t="s">
        <v>171</v>
      </c>
      <c r="B105" s="303"/>
      <c r="C105" s="303"/>
      <c r="D105" s="304"/>
      <c r="E105" s="222">
        <v>2332.0700000000002</v>
      </c>
      <c r="F105" s="223"/>
      <c r="G105" s="133"/>
      <c r="H105" s="133"/>
      <c r="I105" s="133">
        <v>338.93</v>
      </c>
      <c r="J105" s="133"/>
      <c r="K105" s="44">
        <f>IF(A105="", "", SUM(E105:J105))</f>
        <v>2671</v>
      </c>
    </row>
    <row r="106" spans="1:11" s="10" customFormat="1" ht="15.75" customHeight="1" x14ac:dyDescent="0.25">
      <c r="A106" s="248" t="s">
        <v>172</v>
      </c>
      <c r="B106" s="249"/>
      <c r="C106" s="249"/>
      <c r="D106" s="250"/>
      <c r="E106" s="222">
        <v>1683</v>
      </c>
      <c r="F106" s="223"/>
      <c r="G106" s="133"/>
      <c r="H106" s="133"/>
      <c r="I106" s="133"/>
      <c r="J106" s="133"/>
      <c r="K106" s="44">
        <f t="shared" ref="K106:K107" si="12">IF(A106="", "", SUM(E106:J106))</f>
        <v>1683</v>
      </c>
    </row>
    <row r="107" spans="1:11" s="10" customFormat="1" ht="15.75" customHeight="1" x14ac:dyDescent="0.25">
      <c r="A107" s="248" t="s">
        <v>197</v>
      </c>
      <c r="B107" s="249"/>
      <c r="C107" s="249"/>
      <c r="D107" s="250"/>
      <c r="E107" s="222">
        <v>3000</v>
      </c>
      <c r="F107" s="223"/>
      <c r="G107" s="133"/>
      <c r="H107" s="133"/>
      <c r="I107" s="133"/>
      <c r="J107" s="133"/>
      <c r="K107" s="44">
        <f t="shared" si="12"/>
        <v>3000</v>
      </c>
    </row>
    <row r="108" spans="1:11" s="10" customFormat="1" ht="15.75" customHeight="1" thickBot="1" x14ac:dyDescent="0.3">
      <c r="A108" s="337" t="s">
        <v>127</v>
      </c>
      <c r="B108" s="338"/>
      <c r="C108" s="338"/>
      <c r="D108" s="339"/>
      <c r="E108" s="319">
        <f>SUM(E105:F107)</f>
        <v>7015.07</v>
      </c>
      <c r="F108" s="320"/>
      <c r="G108" s="49">
        <f>SUM(G105:G107)</f>
        <v>0</v>
      </c>
      <c r="H108" s="49">
        <f>SUM(H105:H107)</f>
        <v>0</v>
      </c>
      <c r="I108" s="49">
        <f>SUM(I105:I107)</f>
        <v>338.93</v>
      </c>
      <c r="J108" s="49">
        <f>SUM(J105:J107)</f>
        <v>0</v>
      </c>
      <c r="K108" s="49">
        <f>SUM(K105:K107)</f>
        <v>7354</v>
      </c>
    </row>
    <row r="109" spans="1:11" s="10" customFormat="1" ht="15.75" customHeight="1" x14ac:dyDescent="0.25">
      <c r="A109" s="65" t="s">
        <v>11</v>
      </c>
      <c r="B109" s="66"/>
      <c r="C109" s="66"/>
      <c r="D109" s="66"/>
      <c r="E109" s="340" t="s">
        <v>16</v>
      </c>
      <c r="F109" s="341"/>
      <c r="G109" s="67" t="s">
        <v>36</v>
      </c>
      <c r="H109" s="67" t="s">
        <v>37</v>
      </c>
      <c r="I109" s="67" t="s">
        <v>103</v>
      </c>
      <c r="J109" s="67" t="s">
        <v>102</v>
      </c>
      <c r="K109" s="67" t="s">
        <v>2</v>
      </c>
    </row>
    <row r="110" spans="1:11" s="10" customFormat="1" ht="30" customHeight="1" x14ac:dyDescent="0.25">
      <c r="A110" s="342" t="s">
        <v>131</v>
      </c>
      <c r="B110" s="343"/>
      <c r="C110" s="343"/>
      <c r="D110" s="343"/>
      <c r="E110" s="343"/>
      <c r="F110" s="343"/>
      <c r="G110" s="343"/>
      <c r="H110" s="343"/>
      <c r="I110" s="343"/>
      <c r="J110" s="343"/>
      <c r="K110" s="344"/>
    </row>
    <row r="111" spans="1:11" s="10" customFormat="1" x14ac:dyDescent="0.25">
      <c r="A111" s="239" t="s">
        <v>26</v>
      </c>
      <c r="B111" s="240"/>
      <c r="C111" s="240"/>
      <c r="D111" s="240"/>
      <c r="E111" s="240"/>
      <c r="F111" s="240"/>
      <c r="G111" s="240"/>
      <c r="H111" s="240"/>
      <c r="I111" s="240"/>
      <c r="J111" s="240"/>
      <c r="K111" s="241"/>
    </row>
    <row r="112" spans="1:11" s="10" customFormat="1" ht="53.25" customHeight="1" x14ac:dyDescent="0.25">
      <c r="A112" s="236" t="s">
        <v>186</v>
      </c>
      <c r="B112" s="237"/>
      <c r="C112" s="237"/>
      <c r="D112" s="237"/>
      <c r="E112" s="237"/>
      <c r="F112" s="237"/>
      <c r="G112" s="237"/>
      <c r="H112" s="237"/>
      <c r="I112" s="237"/>
      <c r="J112" s="237"/>
      <c r="K112" s="238"/>
    </row>
    <row r="113" spans="1:11" s="10" customFormat="1" ht="15.75" customHeight="1" x14ac:dyDescent="0.25">
      <c r="A113" s="302" t="s">
        <v>169</v>
      </c>
      <c r="B113" s="303"/>
      <c r="C113" s="303"/>
      <c r="D113" s="304"/>
      <c r="E113" s="222">
        <v>10500</v>
      </c>
      <c r="F113" s="223"/>
      <c r="G113" s="133"/>
      <c r="H113" s="133"/>
      <c r="I113" s="133"/>
      <c r="J113" s="133"/>
      <c r="K113" s="44">
        <f>IF(A113="", "", SUM(E113:J113))</f>
        <v>10500</v>
      </c>
    </row>
    <row r="114" spans="1:11" s="10" customFormat="1" ht="15.75" customHeight="1" x14ac:dyDescent="0.25">
      <c r="A114" s="248"/>
      <c r="B114" s="249"/>
      <c r="C114" s="249"/>
      <c r="D114" s="250"/>
      <c r="E114" s="222"/>
      <c r="F114" s="223"/>
      <c r="G114" s="133"/>
      <c r="H114" s="133"/>
      <c r="I114" s="133"/>
      <c r="J114" s="133"/>
      <c r="K114" s="44" t="str">
        <f>IF(A114="", "", SUM(E114:J114))</f>
        <v/>
      </c>
    </row>
    <row r="115" spans="1:11" s="10" customFormat="1" ht="15.75" customHeight="1" x14ac:dyDescent="0.25">
      <c r="A115" s="248"/>
      <c r="B115" s="249"/>
      <c r="C115" s="249"/>
      <c r="D115" s="250"/>
      <c r="E115" s="222"/>
      <c r="F115" s="223"/>
      <c r="G115" s="133"/>
      <c r="H115" s="133"/>
      <c r="I115" s="133"/>
      <c r="J115" s="133"/>
      <c r="K115" s="44" t="str">
        <f>IF(A115="", "", SUM(E115:J115))</f>
        <v/>
      </c>
    </row>
    <row r="116" spans="1:11" s="10" customFormat="1" ht="15.75" customHeight="1" thickBot="1" x14ac:dyDescent="0.3">
      <c r="A116" s="227" t="s">
        <v>128</v>
      </c>
      <c r="B116" s="228"/>
      <c r="C116" s="228"/>
      <c r="D116" s="229"/>
      <c r="E116" s="224">
        <f>SUM(E113:F115)</f>
        <v>10500</v>
      </c>
      <c r="F116" s="225"/>
      <c r="G116" s="48">
        <f>SUM(G113:G115)</f>
        <v>0</v>
      </c>
      <c r="H116" s="48">
        <f>SUM(H113:H115)</f>
        <v>0</v>
      </c>
      <c r="I116" s="48">
        <f>SUM(I113:I115)</f>
        <v>0</v>
      </c>
      <c r="J116" s="48">
        <f>SUM(J113:J115)</f>
        <v>0</v>
      </c>
      <c r="K116" s="48">
        <f>SUM(K113:K115)</f>
        <v>10500</v>
      </c>
    </row>
    <row r="117" spans="1:11" s="10" customFormat="1" ht="15.75" customHeight="1" x14ac:dyDescent="0.25">
      <c r="A117" s="65" t="s">
        <v>12</v>
      </c>
      <c r="B117" s="66"/>
      <c r="C117" s="66"/>
      <c r="D117" s="66"/>
      <c r="E117" s="340" t="s">
        <v>16</v>
      </c>
      <c r="F117" s="341"/>
      <c r="G117" s="67" t="s">
        <v>36</v>
      </c>
      <c r="H117" s="67" t="s">
        <v>37</v>
      </c>
      <c r="I117" s="67" t="s">
        <v>103</v>
      </c>
      <c r="J117" s="67" t="s">
        <v>102</v>
      </c>
      <c r="K117" s="67" t="s">
        <v>2</v>
      </c>
    </row>
    <row r="118" spans="1:11" s="10" customFormat="1" ht="40.5" customHeight="1" x14ac:dyDescent="0.25">
      <c r="A118" s="342" t="s">
        <v>205</v>
      </c>
      <c r="B118" s="343"/>
      <c r="C118" s="343"/>
      <c r="D118" s="343"/>
      <c r="E118" s="343"/>
      <c r="F118" s="343"/>
      <c r="G118" s="343"/>
      <c r="H118" s="343"/>
      <c r="I118" s="343"/>
      <c r="J118" s="343"/>
      <c r="K118" s="344"/>
    </row>
    <row r="119" spans="1:11" s="10" customFormat="1" x14ac:dyDescent="0.25">
      <c r="A119" s="239" t="s">
        <v>26</v>
      </c>
      <c r="B119" s="240"/>
      <c r="C119" s="240"/>
      <c r="D119" s="240"/>
      <c r="E119" s="240"/>
      <c r="F119" s="240"/>
      <c r="G119" s="240"/>
      <c r="H119" s="240"/>
      <c r="I119" s="240"/>
      <c r="J119" s="240"/>
      <c r="K119" s="241"/>
    </row>
    <row r="120" spans="1:11" s="10" customFormat="1" ht="53.25" customHeight="1" x14ac:dyDescent="0.25">
      <c r="A120" s="236" t="s">
        <v>187</v>
      </c>
      <c r="B120" s="237"/>
      <c r="C120" s="237"/>
      <c r="D120" s="237"/>
      <c r="E120" s="237"/>
      <c r="F120" s="237"/>
      <c r="G120" s="237"/>
      <c r="H120" s="237"/>
      <c r="I120" s="237"/>
      <c r="J120" s="237"/>
      <c r="K120" s="238"/>
    </row>
    <row r="121" spans="1:11" s="10" customFormat="1" ht="15.75" customHeight="1" x14ac:dyDescent="0.25">
      <c r="A121" s="302" t="s">
        <v>170</v>
      </c>
      <c r="B121" s="303"/>
      <c r="C121" s="303"/>
      <c r="D121" s="304"/>
      <c r="E121" s="222">
        <v>9660</v>
      </c>
      <c r="F121" s="223"/>
      <c r="G121" s="133"/>
      <c r="H121" s="133"/>
      <c r="I121" s="133"/>
      <c r="J121" s="133"/>
      <c r="K121" s="44">
        <f>IF(A121="", "", SUM(E121:J121))</f>
        <v>9660</v>
      </c>
    </row>
    <row r="122" spans="1:11" s="10" customFormat="1" ht="15.75" customHeight="1" x14ac:dyDescent="0.25">
      <c r="A122" s="248"/>
      <c r="B122" s="249"/>
      <c r="C122" s="249"/>
      <c r="D122" s="250"/>
      <c r="E122" s="222"/>
      <c r="F122" s="223"/>
      <c r="G122" s="133"/>
      <c r="H122" s="133"/>
      <c r="I122" s="133"/>
      <c r="J122" s="133"/>
      <c r="K122" s="44" t="str">
        <f>IF(A122="", "", SUM(E122:J122))</f>
        <v/>
      </c>
    </row>
    <row r="123" spans="1:11" s="10" customFormat="1" ht="15.75" customHeight="1" x14ac:dyDescent="0.25">
      <c r="A123" s="248"/>
      <c r="B123" s="249"/>
      <c r="C123" s="249"/>
      <c r="D123" s="250"/>
      <c r="E123" s="222"/>
      <c r="F123" s="223"/>
      <c r="G123" s="133"/>
      <c r="H123" s="133"/>
      <c r="I123" s="133"/>
      <c r="J123" s="133"/>
      <c r="K123" s="44" t="str">
        <f>IF(A123="", "", SUM(E123:J123))</f>
        <v/>
      </c>
    </row>
    <row r="124" spans="1:11" s="10" customFormat="1" ht="15.75" customHeight="1" thickBot="1" x14ac:dyDescent="0.3">
      <c r="A124" s="227" t="s">
        <v>129</v>
      </c>
      <c r="B124" s="228"/>
      <c r="C124" s="228"/>
      <c r="D124" s="229"/>
      <c r="E124" s="224">
        <f>SUM(E121:F123)</f>
        <v>9660</v>
      </c>
      <c r="F124" s="225"/>
      <c r="G124" s="48">
        <f>SUM(G121:G123)</f>
        <v>0</v>
      </c>
      <c r="H124" s="48">
        <f>SUM(H121:H123)</f>
        <v>0</v>
      </c>
      <c r="I124" s="48">
        <f>SUM(I121:I123)</f>
        <v>0</v>
      </c>
      <c r="J124" s="48">
        <f>SUM(J121:J123)</f>
        <v>0</v>
      </c>
      <c r="K124" s="48">
        <f>SUM(K121:K123)</f>
        <v>9660</v>
      </c>
    </row>
    <row r="125" spans="1:11" s="10" customFormat="1" ht="15.75" customHeight="1" x14ac:dyDescent="0.25">
      <c r="A125" s="65" t="s">
        <v>143</v>
      </c>
      <c r="B125" s="66"/>
      <c r="C125" s="66"/>
      <c r="D125" s="66"/>
      <c r="E125" s="340" t="s">
        <v>16</v>
      </c>
      <c r="F125" s="341"/>
      <c r="G125" s="67" t="s">
        <v>36</v>
      </c>
      <c r="H125" s="67" t="s">
        <v>37</v>
      </c>
      <c r="I125" s="67" t="s">
        <v>103</v>
      </c>
      <c r="J125" s="67" t="s">
        <v>102</v>
      </c>
      <c r="K125" s="67" t="s">
        <v>2</v>
      </c>
    </row>
    <row r="126" spans="1:11" s="10" customFormat="1" ht="39.75" customHeight="1" x14ac:dyDescent="0.25">
      <c r="A126" s="342" t="s">
        <v>145</v>
      </c>
      <c r="B126" s="343"/>
      <c r="C126" s="343"/>
      <c r="D126" s="343"/>
      <c r="E126" s="343"/>
      <c r="F126" s="343"/>
      <c r="G126" s="343"/>
      <c r="H126" s="343"/>
      <c r="I126" s="343"/>
      <c r="J126" s="343"/>
      <c r="K126" s="344"/>
    </row>
    <row r="127" spans="1:11" s="10" customFormat="1" x14ac:dyDescent="0.25">
      <c r="A127" s="239" t="s">
        <v>26</v>
      </c>
      <c r="B127" s="240"/>
      <c r="C127" s="240"/>
      <c r="D127" s="240"/>
      <c r="E127" s="240"/>
      <c r="F127" s="240"/>
      <c r="G127" s="240"/>
      <c r="H127" s="240"/>
      <c r="I127" s="240"/>
      <c r="J127" s="240"/>
      <c r="K127" s="241"/>
    </row>
    <row r="128" spans="1:11" s="10" customFormat="1" ht="53.25" customHeight="1" x14ac:dyDescent="0.25">
      <c r="A128" s="236" t="s">
        <v>173</v>
      </c>
      <c r="B128" s="237"/>
      <c r="C128" s="237"/>
      <c r="D128" s="237"/>
      <c r="E128" s="237"/>
      <c r="F128" s="237"/>
      <c r="G128" s="237"/>
      <c r="H128" s="237"/>
      <c r="I128" s="237"/>
      <c r="J128" s="237"/>
      <c r="K128" s="238"/>
    </row>
    <row r="129" spans="1:11" s="10" customFormat="1" ht="15.75" customHeight="1" x14ac:dyDescent="0.25">
      <c r="A129" s="302" t="s">
        <v>193</v>
      </c>
      <c r="B129" s="303"/>
      <c r="C129" s="303"/>
      <c r="D129" s="304"/>
      <c r="E129" s="222">
        <v>200</v>
      </c>
      <c r="F129" s="223"/>
      <c r="G129" s="133"/>
      <c r="H129" s="133"/>
      <c r="I129" s="133"/>
      <c r="J129" s="133"/>
      <c r="K129" s="44">
        <f>IF(A129="", "", SUM(E129:J129))</f>
        <v>200</v>
      </c>
    </row>
    <row r="130" spans="1:11" s="10" customFormat="1" ht="15.75" customHeight="1" x14ac:dyDescent="0.25">
      <c r="A130" s="248"/>
      <c r="B130" s="249"/>
      <c r="C130" s="249"/>
      <c r="D130" s="250"/>
      <c r="E130" s="222"/>
      <c r="F130" s="223"/>
      <c r="G130" s="133"/>
      <c r="H130" s="133"/>
      <c r="I130" s="133"/>
      <c r="J130" s="133"/>
      <c r="K130" s="44" t="str">
        <f t="shared" ref="K130:K131" si="13">IF(A130="", "", SUM(E130:J130))</f>
        <v/>
      </c>
    </row>
    <row r="131" spans="1:11" s="10" customFormat="1" ht="15.75" customHeight="1" x14ac:dyDescent="0.25">
      <c r="A131" s="248"/>
      <c r="B131" s="249"/>
      <c r="C131" s="249"/>
      <c r="D131" s="250"/>
      <c r="E131" s="222"/>
      <c r="F131" s="223"/>
      <c r="G131" s="133"/>
      <c r="H131" s="133"/>
      <c r="I131" s="133"/>
      <c r="J131" s="133"/>
      <c r="K131" s="44" t="str">
        <f t="shared" si="13"/>
        <v/>
      </c>
    </row>
    <row r="132" spans="1:11" s="10" customFormat="1" ht="15.75" customHeight="1" x14ac:dyDescent="0.25">
      <c r="A132" s="302"/>
      <c r="B132" s="303"/>
      <c r="C132" s="303"/>
      <c r="D132" s="304"/>
      <c r="E132" s="222"/>
      <c r="F132" s="223"/>
      <c r="G132" s="133"/>
      <c r="H132" s="133"/>
      <c r="I132" s="133"/>
      <c r="J132" s="133"/>
      <c r="K132" s="44" t="str">
        <f>IF(A132="", "", SUM(E132:J132))</f>
        <v/>
      </c>
    </row>
    <row r="133" spans="1:11" s="10" customFormat="1" ht="15.75" customHeight="1" x14ac:dyDescent="0.25">
      <c r="A133" s="302"/>
      <c r="B133" s="303"/>
      <c r="C133" s="303"/>
      <c r="D133" s="304"/>
      <c r="E133" s="222"/>
      <c r="F133" s="223"/>
      <c r="G133" s="133"/>
      <c r="H133" s="133"/>
      <c r="I133" s="133"/>
      <c r="J133" s="133"/>
      <c r="K133" s="44" t="str">
        <f>IF(A133="", "", SUM(E133:J133))</f>
        <v/>
      </c>
    </row>
    <row r="134" spans="1:11" s="10" customFormat="1" ht="15.75" customHeight="1" thickBot="1" x14ac:dyDescent="0.3">
      <c r="A134" s="227" t="s">
        <v>144</v>
      </c>
      <c r="B134" s="228"/>
      <c r="C134" s="228"/>
      <c r="D134" s="229"/>
      <c r="E134" s="224">
        <f>SUM(E129:F133)</f>
        <v>200</v>
      </c>
      <c r="F134" s="225"/>
      <c r="G134" s="48">
        <f>SUM(G129:G133)</f>
        <v>0</v>
      </c>
      <c r="H134" s="48">
        <f>SUM(H129:H133)</f>
        <v>0</v>
      </c>
      <c r="I134" s="48">
        <f>SUM(I129:I133)</f>
        <v>0</v>
      </c>
      <c r="J134" s="48">
        <f>SUM(J129:J133)</f>
        <v>0</v>
      </c>
      <c r="K134" s="48">
        <f>SUM(K129:K133)</f>
        <v>200</v>
      </c>
    </row>
    <row r="135" spans="1:11" s="10" customFormat="1" ht="15.75" customHeight="1" x14ac:dyDescent="0.25">
      <c r="A135" s="305" t="s">
        <v>126</v>
      </c>
      <c r="B135" s="306"/>
      <c r="C135" s="306"/>
      <c r="D135" s="306"/>
      <c r="E135" s="306"/>
      <c r="F135" s="306"/>
      <c r="G135" s="306"/>
      <c r="H135" s="306"/>
      <c r="I135" s="306"/>
      <c r="J135" s="306"/>
      <c r="K135" s="307"/>
    </row>
    <row r="136" spans="1:11" s="10" customFormat="1" ht="138.75" customHeight="1" x14ac:dyDescent="0.25">
      <c r="A136" s="298" t="s">
        <v>204</v>
      </c>
      <c r="B136" s="299"/>
      <c r="C136" s="299"/>
      <c r="D136" s="299"/>
      <c r="E136" s="299"/>
      <c r="F136" s="300"/>
      <c r="G136" s="300"/>
      <c r="H136" s="300"/>
      <c r="I136" s="300"/>
      <c r="J136" s="300"/>
      <c r="K136" s="301"/>
    </row>
    <row r="137" spans="1:11" s="10" customFormat="1" x14ac:dyDescent="0.25">
      <c r="A137" s="356" t="s">
        <v>181</v>
      </c>
      <c r="B137" s="357"/>
      <c r="C137" s="360" t="s">
        <v>183</v>
      </c>
      <c r="D137" s="360"/>
      <c r="E137" s="361"/>
      <c r="F137" s="125" t="s">
        <v>26</v>
      </c>
      <c r="G137" s="125"/>
      <c r="H137" s="125"/>
      <c r="I137" s="125"/>
      <c r="J137" s="125"/>
      <c r="K137" s="126"/>
    </row>
    <row r="138" spans="1:11" s="10" customFormat="1" ht="9" customHeight="1" x14ac:dyDescent="0.25">
      <c r="A138" s="358"/>
      <c r="B138" s="359"/>
      <c r="C138" s="362"/>
      <c r="D138" s="362"/>
      <c r="E138" s="363"/>
      <c r="F138" s="373" t="s">
        <v>199</v>
      </c>
      <c r="G138" s="373"/>
      <c r="H138" s="373"/>
      <c r="I138" s="373"/>
      <c r="J138" s="373"/>
      <c r="K138" s="374"/>
    </row>
    <row r="139" spans="1:11" s="10" customFormat="1" ht="24.75" customHeight="1" x14ac:dyDescent="0.3">
      <c r="A139" s="354" t="s">
        <v>91</v>
      </c>
      <c r="B139" s="355"/>
      <c r="C139" s="371" t="s">
        <v>182</v>
      </c>
      <c r="D139" s="371"/>
      <c r="E139" s="372"/>
      <c r="F139" s="373"/>
      <c r="G139" s="373"/>
      <c r="H139" s="373"/>
      <c r="I139" s="373"/>
      <c r="J139" s="373"/>
      <c r="K139" s="374"/>
    </row>
    <row r="140" spans="1:11" s="10" customFormat="1" ht="24.75" customHeight="1" x14ac:dyDescent="0.3">
      <c r="A140" s="354" t="s">
        <v>180</v>
      </c>
      <c r="B140" s="355"/>
      <c r="C140" s="364">
        <v>0.25</v>
      </c>
      <c r="D140" s="364"/>
      <c r="E140" s="365"/>
      <c r="F140" s="373"/>
      <c r="G140" s="373"/>
      <c r="H140" s="373"/>
      <c r="I140" s="373"/>
      <c r="J140" s="373"/>
      <c r="K140" s="374"/>
    </row>
    <row r="141" spans="1:11" s="10" customFormat="1" ht="33.75" customHeight="1" x14ac:dyDescent="0.3">
      <c r="A141" s="352" t="s">
        <v>184</v>
      </c>
      <c r="B141" s="353"/>
      <c r="C141" s="366">
        <f>K13</f>
        <v>18099.940000000002</v>
      </c>
      <c r="D141" s="366"/>
      <c r="E141" s="367"/>
      <c r="F141" s="373"/>
      <c r="G141" s="373"/>
      <c r="H141" s="373"/>
      <c r="I141" s="373"/>
      <c r="J141" s="373"/>
      <c r="K141" s="374"/>
    </row>
    <row r="142" spans="1:11" s="10" customFormat="1" ht="33" customHeight="1" thickBot="1" x14ac:dyDescent="0.35">
      <c r="A142" s="377" t="s">
        <v>191</v>
      </c>
      <c r="B142" s="378"/>
      <c r="C142" s="368">
        <f>C141*C140</f>
        <v>4524.9850000000006</v>
      </c>
      <c r="D142" s="369"/>
      <c r="E142" s="370"/>
      <c r="F142" s="375"/>
      <c r="G142" s="375"/>
      <c r="H142" s="375"/>
      <c r="I142" s="375"/>
      <c r="J142" s="375"/>
      <c r="K142" s="376"/>
    </row>
    <row r="143" spans="1:11" s="10" customFormat="1" ht="15.75" customHeight="1" x14ac:dyDescent="0.25">
      <c r="A143" s="127" t="s">
        <v>185</v>
      </c>
      <c r="B143" s="128"/>
      <c r="C143" s="128"/>
      <c r="D143" s="128"/>
      <c r="E143" s="345" t="s">
        <v>16</v>
      </c>
      <c r="F143" s="346"/>
      <c r="G143" s="129" t="s">
        <v>36</v>
      </c>
      <c r="H143" s="129" t="s">
        <v>37</v>
      </c>
      <c r="I143" s="129" t="s">
        <v>103</v>
      </c>
      <c r="J143" s="129" t="s">
        <v>102</v>
      </c>
      <c r="K143" s="129" t="s">
        <v>2</v>
      </c>
    </row>
    <row r="144" spans="1:11" s="10" customFormat="1" ht="15.75" customHeight="1" x14ac:dyDescent="0.25">
      <c r="A144" s="348" t="str">
        <f>IF(C142&gt;0, "Indirect Costs", "")</f>
        <v>Indirect Costs</v>
      </c>
      <c r="B144" s="349"/>
      <c r="C144" s="350">
        <f>C142</f>
        <v>4524.9850000000006</v>
      </c>
      <c r="D144" s="351"/>
      <c r="E144" s="347">
        <v>4524.99</v>
      </c>
      <c r="F144" s="252"/>
      <c r="G144" s="136"/>
      <c r="H144" s="136"/>
      <c r="I144" s="136"/>
      <c r="J144" s="136"/>
      <c r="K144" s="130">
        <f>IF(A144="", "", SUM(E144:J144))</f>
        <v>4524.99</v>
      </c>
    </row>
    <row r="145" spans="1:11" s="10" customFormat="1" x14ac:dyDescent="0.25">
      <c r="A145" s="32"/>
      <c r="B145" s="32"/>
      <c r="C145" s="32"/>
      <c r="D145" s="32"/>
      <c r="E145" s="33"/>
      <c r="F145" s="33"/>
      <c r="G145" s="33"/>
      <c r="H145" s="34"/>
      <c r="I145" s="34"/>
      <c r="J145" s="34"/>
      <c r="K145" s="34"/>
    </row>
    <row r="146" spans="1:11" s="10" customFormat="1" x14ac:dyDescent="0.25">
      <c r="A146" s="32"/>
      <c r="B146" s="32"/>
      <c r="C146" s="32"/>
      <c r="D146" s="32"/>
      <c r="E146" s="33"/>
      <c r="F146" s="33"/>
      <c r="G146" s="33"/>
      <c r="H146" s="34"/>
      <c r="I146" s="34"/>
      <c r="J146" s="34"/>
      <c r="K146" s="34"/>
    </row>
    <row r="147" spans="1:11" s="10" customFormat="1" x14ac:dyDescent="0.25">
      <c r="A147" s="32"/>
      <c r="B147" s="32"/>
      <c r="C147" s="32"/>
      <c r="D147" s="32"/>
      <c r="E147" s="33"/>
      <c r="F147" s="33"/>
      <c r="G147" s="33"/>
      <c r="H147" s="34"/>
      <c r="I147" s="34"/>
      <c r="J147" s="34"/>
      <c r="K147" s="34"/>
    </row>
    <row r="148" spans="1:11" s="10" customFormat="1" x14ac:dyDescent="0.25">
      <c r="A148" s="32"/>
      <c r="B148" s="32"/>
      <c r="C148" s="32"/>
      <c r="D148" s="32"/>
      <c r="E148" s="33"/>
      <c r="F148" s="33"/>
      <c r="G148" s="33"/>
      <c r="H148" s="34"/>
      <c r="I148" s="34"/>
      <c r="J148" s="34"/>
      <c r="K148" s="34"/>
    </row>
    <row r="149" spans="1:11" s="10" customFormat="1" x14ac:dyDescent="0.25">
      <c r="A149" s="32"/>
      <c r="B149" s="32"/>
      <c r="C149" s="32"/>
      <c r="D149" s="32"/>
      <c r="E149" s="33"/>
      <c r="F149" s="33"/>
      <c r="G149" s="33"/>
      <c r="H149" s="34"/>
      <c r="I149" s="34"/>
      <c r="J149" s="34"/>
      <c r="K149" s="34"/>
    </row>
    <row r="150" spans="1:11" s="10" customFormat="1" x14ac:dyDescent="0.25">
      <c r="A150" s="32"/>
      <c r="B150" s="32"/>
      <c r="C150" s="32"/>
      <c r="D150" s="32"/>
      <c r="E150" s="33"/>
      <c r="F150" s="33"/>
      <c r="G150" s="33"/>
      <c r="H150" s="34"/>
      <c r="I150" s="34"/>
      <c r="J150" s="34"/>
      <c r="K150" s="34"/>
    </row>
    <row r="151" spans="1:11" s="10" customFormat="1" x14ac:dyDescent="0.25">
      <c r="A151" s="32"/>
      <c r="B151" s="32"/>
      <c r="C151" s="32"/>
      <c r="D151" s="32"/>
      <c r="E151" s="33"/>
      <c r="F151" s="33"/>
      <c r="G151" s="33"/>
      <c r="H151" s="34"/>
      <c r="I151" s="34"/>
      <c r="J151" s="34"/>
      <c r="K151" s="34"/>
    </row>
    <row r="152" spans="1:11" s="10" customFormat="1" x14ac:dyDescent="0.25">
      <c r="A152" s="32"/>
      <c r="B152" s="32"/>
      <c r="C152" s="32"/>
      <c r="D152" s="32"/>
      <c r="E152" s="33"/>
      <c r="F152" s="33"/>
      <c r="G152" s="33"/>
      <c r="H152" s="34"/>
      <c r="I152" s="34"/>
      <c r="J152" s="34"/>
      <c r="K152" s="34"/>
    </row>
    <row r="153" spans="1:11" s="10" customFormat="1" x14ac:dyDescent="0.25">
      <c r="A153" s="32"/>
      <c r="B153" s="32"/>
      <c r="C153" s="32"/>
      <c r="D153" s="32"/>
      <c r="E153" s="33"/>
      <c r="F153" s="33"/>
      <c r="G153" s="33"/>
      <c r="H153" s="34"/>
      <c r="I153" s="34"/>
      <c r="J153" s="34"/>
      <c r="K153" s="34"/>
    </row>
    <row r="154" spans="1:11" s="10" customFormat="1" x14ac:dyDescent="0.25">
      <c r="A154" s="32"/>
      <c r="B154" s="32"/>
      <c r="C154" s="32"/>
      <c r="D154" s="32"/>
      <c r="E154" s="33"/>
      <c r="F154" s="33"/>
      <c r="G154" s="33"/>
      <c r="H154" s="34"/>
      <c r="I154" s="34"/>
      <c r="J154" s="34"/>
      <c r="K154" s="34"/>
    </row>
    <row r="155" spans="1:11" s="10" customFormat="1" x14ac:dyDescent="0.25">
      <c r="A155" s="32"/>
      <c r="B155" s="32"/>
      <c r="C155" s="32"/>
      <c r="D155" s="32"/>
      <c r="E155" s="33"/>
      <c r="F155" s="33"/>
      <c r="G155" s="33"/>
      <c r="H155" s="34"/>
      <c r="I155" s="34"/>
      <c r="J155" s="34"/>
      <c r="K155" s="34"/>
    </row>
    <row r="156" spans="1:11" s="10" customFormat="1" x14ac:dyDescent="0.25">
      <c r="A156" s="32"/>
      <c r="B156" s="32"/>
      <c r="C156" s="32"/>
      <c r="D156" s="32"/>
      <c r="E156" s="33"/>
      <c r="F156" s="33"/>
      <c r="G156" s="33"/>
      <c r="H156" s="34"/>
      <c r="I156" s="34"/>
      <c r="J156" s="34"/>
      <c r="K156" s="34"/>
    </row>
    <row r="157" spans="1:11" s="10" customFormat="1" x14ac:dyDescent="0.25">
      <c r="E157" s="16"/>
      <c r="F157" s="16"/>
      <c r="G157" s="16"/>
      <c r="H157" s="35"/>
      <c r="I157" s="35"/>
      <c r="J157" s="35"/>
      <c r="K157" s="35"/>
    </row>
    <row r="158" spans="1:11" s="10" customFormat="1" x14ac:dyDescent="0.25">
      <c r="E158" s="16"/>
      <c r="F158" s="16"/>
      <c r="G158" s="16"/>
      <c r="H158" s="35"/>
      <c r="I158" s="35"/>
      <c r="J158" s="35"/>
      <c r="K158" s="35"/>
    </row>
    <row r="159" spans="1:11" s="10" customFormat="1" x14ac:dyDescent="0.25">
      <c r="E159" s="16"/>
      <c r="F159" s="16"/>
      <c r="G159" s="16"/>
      <c r="H159" s="35"/>
      <c r="I159" s="35"/>
      <c r="J159" s="35"/>
      <c r="K159" s="35"/>
    </row>
    <row r="160" spans="1:11" s="10" customFormat="1" x14ac:dyDescent="0.25">
      <c r="E160" s="16"/>
      <c r="F160" s="16"/>
      <c r="G160" s="16"/>
      <c r="H160" s="35"/>
      <c r="I160" s="35"/>
      <c r="J160" s="35"/>
      <c r="K160" s="35"/>
    </row>
    <row r="161" spans="5:11" s="10" customFormat="1" x14ac:dyDescent="0.25">
      <c r="E161" s="16"/>
      <c r="F161" s="16"/>
      <c r="G161" s="16"/>
      <c r="H161" s="35"/>
      <c r="I161" s="35"/>
      <c r="J161" s="35"/>
      <c r="K161" s="35"/>
    </row>
    <row r="162" spans="5:11" s="10" customFormat="1" x14ac:dyDescent="0.25">
      <c r="E162" s="16"/>
      <c r="F162" s="16"/>
      <c r="G162" s="16"/>
      <c r="H162" s="35"/>
      <c r="I162" s="35"/>
      <c r="J162" s="35"/>
      <c r="K162" s="35"/>
    </row>
    <row r="163" spans="5:11" s="10" customFormat="1" x14ac:dyDescent="0.25">
      <c r="E163" s="16"/>
      <c r="F163" s="16"/>
      <c r="G163" s="16"/>
      <c r="H163" s="35"/>
      <c r="I163" s="35"/>
      <c r="J163" s="35"/>
      <c r="K163" s="35"/>
    </row>
    <row r="164" spans="5:11" s="10" customFormat="1" x14ac:dyDescent="0.25">
      <c r="E164" s="16"/>
      <c r="F164" s="16"/>
      <c r="G164" s="16"/>
      <c r="H164" s="35"/>
      <c r="I164" s="35"/>
      <c r="J164" s="35"/>
      <c r="K164" s="35"/>
    </row>
    <row r="165" spans="5:11" s="10" customFormat="1" x14ac:dyDescent="0.25">
      <c r="E165" s="16"/>
      <c r="F165" s="16"/>
      <c r="G165" s="16"/>
      <c r="H165" s="35"/>
      <c r="I165" s="35"/>
      <c r="J165" s="35"/>
      <c r="K165" s="35"/>
    </row>
    <row r="166" spans="5:11" s="10" customFormat="1" x14ac:dyDescent="0.25">
      <c r="E166" s="16"/>
      <c r="F166" s="16"/>
      <c r="G166" s="16"/>
      <c r="H166" s="35"/>
      <c r="I166" s="35"/>
      <c r="J166" s="35"/>
      <c r="K166" s="35"/>
    </row>
    <row r="167" spans="5:11" s="10" customFormat="1" x14ac:dyDescent="0.25">
      <c r="E167" s="16"/>
      <c r="F167" s="16"/>
      <c r="G167" s="16"/>
      <c r="H167" s="35"/>
      <c r="I167" s="35"/>
      <c r="J167" s="35"/>
      <c r="K167" s="35"/>
    </row>
    <row r="168" spans="5:11" s="10" customFormat="1" x14ac:dyDescent="0.25">
      <c r="E168" s="16"/>
      <c r="F168" s="16"/>
      <c r="G168" s="16"/>
      <c r="H168" s="35"/>
      <c r="I168" s="35"/>
      <c r="J168" s="35"/>
      <c r="K168" s="35"/>
    </row>
    <row r="169" spans="5:11" s="10" customFormat="1" x14ac:dyDescent="0.25">
      <c r="E169" s="16"/>
      <c r="F169" s="16"/>
      <c r="G169" s="16"/>
      <c r="H169" s="35"/>
      <c r="I169" s="35"/>
      <c r="J169" s="35"/>
      <c r="K169" s="35"/>
    </row>
    <row r="170" spans="5:11" s="10" customFormat="1" x14ac:dyDescent="0.25">
      <c r="E170" s="16"/>
      <c r="F170" s="16"/>
      <c r="G170" s="16"/>
      <c r="H170" s="35"/>
      <c r="I170" s="35"/>
      <c r="J170" s="35"/>
      <c r="K170" s="35"/>
    </row>
    <row r="171" spans="5:11" s="15" customFormat="1" x14ac:dyDescent="0.25">
      <c r="E171" s="36"/>
      <c r="F171" s="36"/>
      <c r="G171" s="36"/>
      <c r="H171" s="37"/>
      <c r="I171" s="37"/>
      <c r="J171" s="37"/>
      <c r="K171" s="37"/>
    </row>
    <row r="172" spans="5:11" s="10" customFormat="1" x14ac:dyDescent="0.25">
      <c r="E172" s="16"/>
      <c r="F172" s="16"/>
      <c r="G172" s="16"/>
      <c r="H172" s="35"/>
      <c r="I172" s="35"/>
      <c r="J172" s="35"/>
      <c r="K172" s="35"/>
    </row>
    <row r="173" spans="5:11" s="15" customFormat="1" x14ac:dyDescent="0.25">
      <c r="E173" s="36"/>
      <c r="F173" s="36"/>
      <c r="G173" s="36"/>
      <c r="H173" s="37"/>
      <c r="I173" s="37"/>
      <c r="J173" s="37"/>
      <c r="K173" s="37"/>
    </row>
    <row r="174" spans="5:11" s="10" customFormat="1" x14ac:dyDescent="0.25">
      <c r="E174" s="16"/>
      <c r="F174" s="16"/>
      <c r="G174" s="16"/>
      <c r="H174" s="35"/>
      <c r="I174" s="35"/>
      <c r="J174" s="35"/>
      <c r="K174" s="35"/>
    </row>
    <row r="175" spans="5:11" s="15" customFormat="1" x14ac:dyDescent="0.25">
      <c r="E175" s="36"/>
      <c r="F175" s="36"/>
      <c r="G175" s="36"/>
      <c r="H175" s="37"/>
      <c r="I175" s="37"/>
      <c r="J175" s="37"/>
      <c r="K175" s="37"/>
    </row>
    <row r="176" spans="5:11" s="15" customFormat="1" x14ac:dyDescent="0.25">
      <c r="E176" s="36"/>
      <c r="F176" s="36"/>
      <c r="G176" s="36"/>
      <c r="H176" s="37"/>
      <c r="I176" s="37"/>
      <c r="J176" s="37"/>
      <c r="K176" s="37"/>
    </row>
    <row r="177" spans="5:11" s="15" customFormat="1" x14ac:dyDescent="0.25">
      <c r="E177" s="36"/>
      <c r="F177" s="36"/>
      <c r="G177" s="36"/>
      <c r="H177" s="37"/>
      <c r="I177" s="37"/>
      <c r="J177" s="37"/>
      <c r="K177" s="37"/>
    </row>
    <row r="178" spans="5:11" s="15" customFormat="1" x14ac:dyDescent="0.25">
      <c r="E178" s="36"/>
      <c r="F178" s="36"/>
      <c r="G178" s="36"/>
      <c r="H178" s="37"/>
      <c r="I178" s="37"/>
      <c r="J178" s="37"/>
      <c r="K178" s="37"/>
    </row>
    <row r="179" spans="5:11" s="15" customFormat="1" x14ac:dyDescent="0.25">
      <c r="E179" s="36"/>
      <c r="F179" s="36"/>
      <c r="G179" s="36"/>
      <c r="H179" s="37"/>
      <c r="I179" s="37"/>
      <c r="J179" s="37"/>
      <c r="K179" s="37"/>
    </row>
    <row r="180" spans="5:11" s="15" customFormat="1" x14ac:dyDescent="0.25">
      <c r="E180" s="36"/>
      <c r="F180" s="36"/>
      <c r="G180" s="36"/>
      <c r="H180" s="37"/>
      <c r="I180" s="37"/>
      <c r="J180" s="37"/>
      <c r="K180" s="37"/>
    </row>
    <row r="181" spans="5:11" s="15" customFormat="1" x14ac:dyDescent="0.25">
      <c r="E181" s="36"/>
      <c r="F181" s="36"/>
      <c r="G181" s="36"/>
      <c r="H181" s="37"/>
      <c r="I181" s="37"/>
      <c r="J181" s="37"/>
      <c r="K181" s="37"/>
    </row>
    <row r="182" spans="5:11" s="15" customFormat="1" x14ac:dyDescent="0.25">
      <c r="E182" s="36"/>
      <c r="F182" s="36"/>
      <c r="G182" s="36"/>
      <c r="H182" s="37"/>
      <c r="I182" s="37"/>
      <c r="J182" s="37"/>
      <c r="K182" s="37"/>
    </row>
    <row r="183" spans="5:11" s="15" customFormat="1" x14ac:dyDescent="0.25">
      <c r="E183" s="36"/>
      <c r="F183" s="36"/>
      <c r="G183" s="36"/>
      <c r="H183" s="37"/>
      <c r="I183" s="37"/>
      <c r="J183" s="37"/>
      <c r="K183" s="37"/>
    </row>
    <row r="184" spans="5:11" s="15" customFormat="1" x14ac:dyDescent="0.25">
      <c r="E184" s="36"/>
      <c r="F184" s="36"/>
      <c r="G184" s="36"/>
      <c r="H184" s="37"/>
      <c r="I184" s="37"/>
      <c r="J184" s="37"/>
      <c r="K184" s="37"/>
    </row>
    <row r="185" spans="5:11" s="15" customFormat="1" x14ac:dyDescent="0.25">
      <c r="E185" s="36"/>
      <c r="F185" s="36"/>
      <c r="G185" s="36"/>
      <c r="H185" s="37"/>
      <c r="I185" s="37"/>
      <c r="J185" s="37"/>
      <c r="K185" s="37"/>
    </row>
  </sheetData>
  <sheetProtection algorithmName="SHA-512" hashValue="WWc+jKd5q+vAv80nU/UJWSa7LlxwC8VoYHUeqMNBJKmldCZ18mWuuf27BHgNxW2JaRnvnEeA5/3kIAHnFoHUcw==" saltValue="lc3MmFUtmbgWw3K2GQgy8w==" spinCount="100000" sheet="1" objects="1" scenarios="1" selectLockedCells="1"/>
  <mergeCells count="207">
    <mergeCell ref="E143:F143"/>
    <mergeCell ref="E144:F144"/>
    <mergeCell ref="A144:B144"/>
    <mergeCell ref="C144:D144"/>
    <mergeCell ref="A141:B141"/>
    <mergeCell ref="A140:B140"/>
    <mergeCell ref="A137:B138"/>
    <mergeCell ref="C137:E138"/>
    <mergeCell ref="C140:E140"/>
    <mergeCell ref="C141:E141"/>
    <mergeCell ref="C142:E142"/>
    <mergeCell ref="A139:B139"/>
    <mergeCell ref="C139:E139"/>
    <mergeCell ref="F138:K142"/>
    <mergeCell ref="A142:B142"/>
    <mergeCell ref="E101:F101"/>
    <mergeCell ref="E109:F109"/>
    <mergeCell ref="E117:F117"/>
    <mergeCell ref="E125:F125"/>
    <mergeCell ref="A110:K110"/>
    <mergeCell ref="A118:K118"/>
    <mergeCell ref="A126:K126"/>
    <mergeCell ref="A130:D130"/>
    <mergeCell ref="A131:D131"/>
    <mergeCell ref="E130:F130"/>
    <mergeCell ref="E131:F131"/>
    <mergeCell ref="A103:K103"/>
    <mergeCell ref="A104:K104"/>
    <mergeCell ref="A111:K111"/>
    <mergeCell ref="E105:F105"/>
    <mergeCell ref="A115:D115"/>
    <mergeCell ref="A123:D123"/>
    <mergeCell ref="A114:D114"/>
    <mergeCell ref="E114:F114"/>
    <mergeCell ref="A122:D122"/>
    <mergeCell ref="E122:F122"/>
    <mergeCell ref="A119:K119"/>
    <mergeCell ref="A120:K120"/>
    <mergeCell ref="A102:K102"/>
    <mergeCell ref="E134:F134"/>
    <mergeCell ref="E133:F133"/>
    <mergeCell ref="E129:F129"/>
    <mergeCell ref="E124:F124"/>
    <mergeCell ref="E123:F123"/>
    <mergeCell ref="E132:F132"/>
    <mergeCell ref="A127:K127"/>
    <mergeCell ref="A128:K128"/>
    <mergeCell ref="A112:K112"/>
    <mergeCell ref="A132:D132"/>
    <mergeCell ref="A106:D106"/>
    <mergeCell ref="A107:D107"/>
    <mergeCell ref="A108:D108"/>
    <mergeCell ref="E121:F121"/>
    <mergeCell ref="E116:F116"/>
    <mergeCell ref="E115:F115"/>
    <mergeCell ref="E113:F113"/>
    <mergeCell ref="E108:F108"/>
    <mergeCell ref="E107:F107"/>
    <mergeCell ref="E106:F106"/>
    <mergeCell ref="A96:D96"/>
    <mergeCell ref="A97:D97"/>
    <mergeCell ref="E97:F97"/>
    <mergeCell ref="A98:D98"/>
    <mergeCell ref="A86:K86"/>
    <mergeCell ref="A87:K87"/>
    <mergeCell ref="A94:K94"/>
    <mergeCell ref="A95:K95"/>
    <mergeCell ref="A65:D65"/>
    <mergeCell ref="A66:D66"/>
    <mergeCell ref="A73:D73"/>
    <mergeCell ref="A74:D74"/>
    <mergeCell ref="A81:D81"/>
    <mergeCell ref="A82:D82"/>
    <mergeCell ref="A88:D88"/>
    <mergeCell ref="A89:D89"/>
    <mergeCell ref="A90:D90"/>
    <mergeCell ref="E89:F89"/>
    <mergeCell ref="A85:K85"/>
    <mergeCell ref="A93:K93"/>
    <mergeCell ref="E72:F72"/>
    <mergeCell ref="E67:F67"/>
    <mergeCell ref="E66:F66"/>
    <mergeCell ref="E65:F65"/>
    <mergeCell ref="E60:F60"/>
    <mergeCell ref="E68:F68"/>
    <mergeCell ref="E76:F76"/>
    <mergeCell ref="E84:F84"/>
    <mergeCell ref="E92:F92"/>
    <mergeCell ref="A53:K53"/>
    <mergeCell ref="A61:K61"/>
    <mergeCell ref="A69:K69"/>
    <mergeCell ref="A77:K77"/>
    <mergeCell ref="A54:K54"/>
    <mergeCell ref="A55:K55"/>
    <mergeCell ref="A62:K62"/>
    <mergeCell ref="A63:K63"/>
    <mergeCell ref="A70:K70"/>
    <mergeCell ref="A71:K71"/>
    <mergeCell ref="A78:K78"/>
    <mergeCell ref="E50:F50"/>
    <mergeCell ref="E59:F59"/>
    <mergeCell ref="E58:F58"/>
    <mergeCell ref="E56:F56"/>
    <mergeCell ref="E51:F51"/>
    <mergeCell ref="E25:F25"/>
    <mergeCell ref="E24:J24"/>
    <mergeCell ref="A37:K37"/>
    <mergeCell ref="A40:B40"/>
    <mergeCell ref="E30:F30"/>
    <mergeCell ref="E29:F29"/>
    <mergeCell ref="E28:F28"/>
    <mergeCell ref="E27:F27"/>
    <mergeCell ref="E26:F26"/>
    <mergeCell ref="E34:F34"/>
    <mergeCell ref="E33:F33"/>
    <mergeCell ref="E32:F32"/>
    <mergeCell ref="E31:F31"/>
    <mergeCell ref="E35:F35"/>
    <mergeCell ref="E40:F40"/>
    <mergeCell ref="A57:D57"/>
    <mergeCell ref="A58:D58"/>
    <mergeCell ref="E57:F57"/>
    <mergeCell ref="E52:F52"/>
    <mergeCell ref="E15:F15"/>
    <mergeCell ref="E16:F16"/>
    <mergeCell ref="A21:K21"/>
    <mergeCell ref="E44:F44"/>
    <mergeCell ref="E45:F45"/>
    <mergeCell ref="E46:F46"/>
    <mergeCell ref="E47:F47"/>
    <mergeCell ref="E48:F48"/>
    <mergeCell ref="E49:F49"/>
    <mergeCell ref="E41:F41"/>
    <mergeCell ref="E42:F42"/>
    <mergeCell ref="E43:F43"/>
    <mergeCell ref="A136:K136"/>
    <mergeCell ref="A72:D72"/>
    <mergeCell ref="A67:D67"/>
    <mergeCell ref="A64:D64"/>
    <mergeCell ref="A59:D59"/>
    <mergeCell ref="A135:K135"/>
    <mergeCell ref="E19:K19"/>
    <mergeCell ref="A134:D134"/>
    <mergeCell ref="A133:D133"/>
    <mergeCell ref="A129:D129"/>
    <mergeCell ref="A124:D124"/>
    <mergeCell ref="A121:D121"/>
    <mergeCell ref="A116:D116"/>
    <mergeCell ref="A113:D113"/>
    <mergeCell ref="A105:D105"/>
    <mergeCell ref="A99:D99"/>
    <mergeCell ref="A83:D83"/>
    <mergeCell ref="A80:D80"/>
    <mergeCell ref="A100:K100"/>
    <mergeCell ref="E99:F99"/>
    <mergeCell ref="E91:F91"/>
    <mergeCell ref="E64:F64"/>
    <mergeCell ref="E81:F81"/>
    <mergeCell ref="E80:F80"/>
    <mergeCell ref="A1:K1"/>
    <mergeCell ref="A19:D20"/>
    <mergeCell ref="A35:D35"/>
    <mergeCell ref="A6:K6"/>
    <mergeCell ref="A10:K10"/>
    <mergeCell ref="A11:D12"/>
    <mergeCell ref="E11:K11"/>
    <mergeCell ref="A16:D16"/>
    <mergeCell ref="A15:D15"/>
    <mergeCell ref="A2:K2"/>
    <mergeCell ref="A14:D14"/>
    <mergeCell ref="A13:D13"/>
    <mergeCell ref="A18:K18"/>
    <mergeCell ref="C3:D3"/>
    <mergeCell ref="C4:D4"/>
    <mergeCell ref="E20:F20"/>
    <mergeCell ref="A24:B24"/>
    <mergeCell ref="A23:K23"/>
    <mergeCell ref="H7:I7"/>
    <mergeCell ref="H8:I8"/>
    <mergeCell ref="F7:G7"/>
    <mergeCell ref="C7:E7"/>
    <mergeCell ref="C8:E8"/>
    <mergeCell ref="F8:G8"/>
    <mergeCell ref="E98:F98"/>
    <mergeCell ref="E96:F96"/>
    <mergeCell ref="E83:F83"/>
    <mergeCell ref="E90:F90"/>
    <mergeCell ref="E88:F88"/>
    <mergeCell ref="E82:F82"/>
    <mergeCell ref="A75:D75"/>
    <mergeCell ref="A3:B3"/>
    <mergeCell ref="A4:B4"/>
    <mergeCell ref="A7:B7"/>
    <mergeCell ref="A8:B8"/>
    <mergeCell ref="A39:K39"/>
    <mergeCell ref="A38:K38"/>
    <mergeCell ref="G3:J3"/>
    <mergeCell ref="G4:J4"/>
    <mergeCell ref="A56:D56"/>
    <mergeCell ref="A51:D51"/>
    <mergeCell ref="E75:F75"/>
    <mergeCell ref="E74:F74"/>
    <mergeCell ref="E73:F73"/>
    <mergeCell ref="A79:K79"/>
    <mergeCell ref="E12:F12"/>
    <mergeCell ref="E13:F13"/>
    <mergeCell ref="E14:F14"/>
  </mergeCells>
  <conditionalFormatting sqref="E16">
    <cfRule type="cellIs" dxfId="4" priority="5" operator="notEqual">
      <formula>$A$8</formula>
    </cfRule>
  </conditionalFormatting>
  <conditionalFormatting sqref="G16">
    <cfRule type="cellIs" dxfId="3" priority="4" operator="notEqual">
      <formula>$C$8</formula>
    </cfRule>
  </conditionalFormatting>
  <conditionalFormatting sqref="H16">
    <cfRule type="cellIs" dxfId="2" priority="3" operator="notEqual">
      <formula>$F$8</formula>
    </cfRule>
  </conditionalFormatting>
  <conditionalFormatting sqref="I16">
    <cfRule type="cellIs" dxfId="1" priority="2" operator="notEqual">
      <formula>$H$8</formula>
    </cfRule>
  </conditionalFormatting>
  <conditionalFormatting sqref="J16">
    <cfRule type="cellIs" dxfId="0" priority="1" operator="notEqual">
      <formula>$J$8</formula>
    </cfRule>
  </conditionalFormatting>
  <pageMargins left="0.25" right="0.25" top="0.5" bottom="0.5" header="0.3" footer="0.3"/>
  <pageSetup scale="67" fitToHeight="0" orientation="portrait" horizontalDpi="4294967295" verticalDpi="4294967295" r:id="rId1"/>
  <rowBreaks count="2" manualBreakCount="2">
    <brk id="51" max="16383" man="1"/>
    <brk id="99" max="16383" man="1"/>
  </rowBreaks>
  <ignoredErrors>
    <ignoredError sqref="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I D A A B Q S w M E F A A C A A g A Q m 8 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C b w d 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m 8 H U 9 A V W T y d A A A A 1 g A A A B M A H A B G b 3 J t d W x h c y 9 T Z W N 0 a W 9 u M S 5 t I K I Y A C i g F A A A A A A A A A A A A A A A A A A A A A A A A A A A A G 2 N P Q u D M B C G 9 0 D + Q 0 g X C y J I R 3 E K X b s o d B C H a K 9 V j L l y i W A R / 3 t j s / Z d D t 6 P 5 x z 0 f k Q r q n j z g j P O 3 K A J H q L W n Y G L K I U B z 5 k I q n C h H o J z X X s w m V q I w P o 7 0 t Q h T s l 5 a 2 5 6 h l L G p W z 3 R q H 1 o d K m E X C S a t D 2 d c A / b 5 C B 9 K t m N W n r n k i z Q r P M 9 g h d E r + l 2 y a j m 8 t U + J A I D 6 v f 9 z N n o / 2 L L b 5 Q S w E C L Q A U A A I A C A B C b w d T K h 4 n 0 6 M A A A D 1 A A A A E g A A A A A A A A A A A A A A A A A A A A A A Q 2 9 u Z m l n L 1 B h Y 2 t h Z 2 U u e G 1 s U E s B A i 0 A F A A C A A g A Q m 8 H U w / K 6 a u k A A A A 6 Q A A A B M A A A A A A A A A A A A A A A A A 7 w A A A F t D b 2 5 0 Z W 5 0 X 1 R 5 c G V z X S 5 4 b W x Q S w E C L Q A U A A I A C A B C b w d T 0 B V Z P J 0 A A A D W A A A A E w A A A A A A A A A A A A A A A A D g A Q A A R m 9 y b X V s Y X M v U 2 V j d G l v b j E u b V B L B Q Y A A A A A A w A D A M I A A A D K 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0 B w A A A A A A A N I 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T I i I C 8 + P E V u d H J 5 I F R 5 c G U 9 I k Z p b G x F c n J v c k N v Z G U i I F Z h b H V l P S J z V W 5 r b m 9 3 b i I g L z 4 8 R W 5 0 c n k g V H l w Z T 0 i R m l s b E V y c m 9 y Q 2 9 1 b n Q i I F Z h b H V l P S J s M C I g L z 4 8 R W 5 0 c n k g V H l w Z T 0 i R m l s b E x h c 3 R V c G R h d G V k I i B W Y W x 1 Z T 0 i Z D I w M j E t M D g t M D d U M T k 6 N T Q 6 M z E u O D Y w M z Y 0 M 1 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M v Q 2 h h b m d l Z C B U e X B l L n t D b 2 x 1 b W 4 x L D B 9 J n F 1 b 3 Q 7 X S w m c X V v d D t D b 2 x 1 b W 5 D b 3 V u d C Z x d W 9 0 O z o x L C Z x d W 9 0 O 0 t l e U N v b H V t b k 5 h b W V z J n F 1 b 3 Q 7 O l t d L C Z x d W 9 0 O 0 N v b H V t b k l k Z W 5 0 a X R p Z X M m c X V v d D s 6 W y Z x d W 9 0 O 1 N l Y 3 R p b 2 4 x L 1 R h Y m x l M y 9 D a G F u Z 2 V k I F R 5 c G U u e 0 N v b H V t b j E s M H 0 m c X V v d D t d L C Z x d W 9 0 O 1 J l b G F 0 a W 9 u c 2 h p c E l u Z m 8 m c X V v d D s 6 W 1 1 9 I i A v P j w v U 3 R h Y m x l R W 5 0 c m l l c z 4 8 L 0 l 0 Z W 0 + P E l 0 Z W 0 + P E l 0 Z W 1 M b 2 N h d G l v b j 4 8 S X R l b V R 5 c G U + R m 9 y b X V s Y T w v S X R l b V R 5 c G U + P E l 0 Z W 1 Q Y X R o P l N l Y 3 R p b 2 4 x L 1 R h Y m x l M y 9 T b 3 V y Y 2 U 8 L 0 l 0 Z W 1 Q Y X R o P j w v S X R l b U x v Y 2 F 0 a W 9 u P j x T d G F i b G V F b n R y a W V z I C 8 + P C 9 J d G V t P j x J d G V t P j x J d G V t T G 9 j Y X R p b 2 4 + P E l 0 Z W 1 U e X B l P k Z v c m 1 1 b G E 8 L 0 l 0 Z W 1 U e X B l P j x J d G V t U G F 0 a D 5 T Z W N 0 a W 9 u M S 9 U Y W J s Z T M v Q 2 h h b m d l Z C U y M F R 5 c G U 8 L 0 l 0 Z W 1 Q Y X R o P j w v S X R l b U x v Y 2 F 0 a W 9 u P j x T d G F i b G V F b n R y a W V z I C 8 + P C 9 J d G V t P j w v S X R l b X M + P C 9 M b 2 N h b F B h Y 2 t h Z 2 V N Z X R h Z G F 0 Y U Z p b G U + F g A A A F B L B Q Y A A A A A A A A A A A A A A A A A A A A A A A D a A A A A A Q A A A N C M n d 8 B F d E R j H o A w E / C l + s B A A A A X z 6 m L 8 9 O z E i Z v d J f q k L + o Q A A A A A C A A A A A A A D Z g A A w A A A A B A A A A A 9 7 t T y S F 7 m J + s m 8 N M d 9 7 K C A A A A A A S A A A C g A A A A E A A A A H 2 j l 3 u X c 2 y A z s V E C 1 w r w Q R Q A A A A V B W i + 5 b u v B z X x x X s D J f u n D M 4 L 8 a I / u Y a u 0 s D T a 1 L 6 F h 5 P F N f Q R f j x / R U V u 2 N 3 M N J l 7 u H d X R L c 3 p x r o d T c 5 t Q G P W x + l f 4 7 M q C j S u G f G 7 F t x U U A A A A n / z + 9 4 L Z K W S a r 8 4 O G I b Z f Y B f U I E = < / D a t a M a s h u p > 
</file>

<file path=customXml/itemProps1.xml><?xml version="1.0" encoding="utf-8"?>
<ds:datastoreItem xmlns:ds="http://schemas.openxmlformats.org/officeDocument/2006/customXml" ds:itemID="{6E983FDC-D6D6-40E7-97BF-8E8E9361A47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Table A-Staffing</vt:lpstr>
      <vt:lpstr>Table B-IAC</vt:lpstr>
      <vt:lpstr>Table C-Partners</vt:lpstr>
      <vt:lpstr>Table D-Plan</vt:lpstr>
      <vt:lpstr>Table E-Budget</vt:lpstr>
      <vt:lpstr>'Table A-Staffing'!Print_Titles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Eatmon, Robert (FHWA)</dc:creator>
  <cp:lastModifiedBy>Eatmon, Robert (FHWA)</cp:lastModifiedBy>
  <cp:lastPrinted>2021-09-29T20:37:15Z</cp:lastPrinted>
  <dcterms:created xsi:type="dcterms:W3CDTF">2021-07-08T14:44:51Z</dcterms:created>
  <dcterms:modified xsi:type="dcterms:W3CDTF">2021-09-29T20:42:11Z</dcterms:modified>
</cp:coreProperties>
</file>